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Storm\Desktop\Действующий бланк заказа Фасады Smartline переоценка 08.04..2020\"/>
    </mc:Choice>
  </mc:AlternateContent>
  <bookViews>
    <workbookView xWindow="0" yWindow="0" windowWidth="28800" windowHeight="12330"/>
  </bookViews>
  <sheets>
    <sheet name="Фасади LF Etalon Ввод даних" sheetId="1" r:id="rId1"/>
    <sheet name="Декори" sheetId="6" state="hidden" r:id="rId2"/>
    <sheet name="Типи крайкування" sheetId="9" state="hidden" r:id="rId3"/>
    <sheet name="для впр" sheetId="7" state="hidden" r:id="rId4"/>
    <sheet name="соответствие" sheetId="2" state="hidden" r:id="rId5"/>
  </sheets>
  <definedNames>
    <definedName name="_xlnm._FilterDatabase" localSheetId="4" hidden="1">соответствие!$B$2:$AR$19</definedName>
    <definedName name="_xlnm._FilterDatabase" localSheetId="0" hidden="1">'Фасади LF Etalon Ввод даних'!$A$23:$AQ$49</definedName>
    <definedName name="_xlnm.Print_Area" localSheetId="1">Декори!$A$1:$B$49</definedName>
    <definedName name="_xlnm.Print_Area" localSheetId="2">'Типи крайкування'!$A$1:$K$64</definedName>
    <definedName name="_xlnm.Print_Area" localSheetId="0">'Фасади LF Etalon Ввод даних'!$A$1:$J$52</definedName>
  </definedNames>
  <calcPr calcId="162913"/>
</workbook>
</file>

<file path=xl/calcChain.xml><?xml version="1.0" encoding="utf-8"?>
<calcChain xmlns="http://schemas.openxmlformats.org/spreadsheetml/2006/main">
  <c r="AW3" i="2" l="1"/>
  <c r="AW4" i="2"/>
  <c r="G41" i="1" l="1"/>
  <c r="F41" i="1"/>
  <c r="H41" i="1" s="1"/>
  <c r="G40" i="1"/>
  <c r="F40" i="1"/>
  <c r="H40" i="1" s="1"/>
  <c r="G39" i="1"/>
  <c r="F39" i="1"/>
  <c r="H39" i="1" s="1"/>
  <c r="G38" i="1"/>
  <c r="F38" i="1"/>
  <c r="H38" i="1" s="1"/>
  <c r="G37" i="1"/>
  <c r="F37" i="1"/>
  <c r="H37" i="1" s="1"/>
  <c r="G36" i="1"/>
  <c r="F36" i="1"/>
  <c r="H36" i="1" s="1"/>
  <c r="G35" i="1"/>
  <c r="F35" i="1"/>
  <c r="H35" i="1" s="1"/>
  <c r="G34" i="1"/>
  <c r="F34" i="1"/>
  <c r="H34" i="1" s="1"/>
  <c r="G33" i="1"/>
  <c r="F33" i="1"/>
  <c r="H33" i="1" s="1"/>
  <c r="G32" i="1"/>
  <c r="F32" i="1"/>
  <c r="H32" i="1" s="1"/>
  <c r="AW18" i="2"/>
  <c r="AV18" i="2"/>
  <c r="AU18" i="2"/>
  <c r="AT18" i="2"/>
  <c r="AR18" i="2"/>
  <c r="AQ18" i="2"/>
  <c r="AP18" i="2"/>
  <c r="AO18" i="2"/>
  <c r="AW17" i="2"/>
  <c r="AV17" i="2"/>
  <c r="AU17" i="2"/>
  <c r="AT17" i="2"/>
  <c r="AR17" i="2"/>
  <c r="AQ17" i="2"/>
  <c r="AP17" i="2"/>
  <c r="AO17" i="2"/>
  <c r="AW16" i="2"/>
  <c r="AV16" i="2"/>
  <c r="AU16" i="2"/>
  <c r="AT16" i="2"/>
  <c r="AR16" i="2"/>
  <c r="AQ16" i="2"/>
  <c r="AP16" i="2"/>
  <c r="AO16" i="2"/>
  <c r="AW15" i="2"/>
  <c r="AV15" i="2"/>
  <c r="AU15" i="2"/>
  <c r="AT15" i="2"/>
  <c r="AR15" i="2"/>
  <c r="AQ15" i="2"/>
  <c r="AP15" i="2"/>
  <c r="AO15" i="2"/>
  <c r="AW14" i="2"/>
  <c r="AV14" i="2"/>
  <c r="AU14" i="2"/>
  <c r="AT14" i="2"/>
  <c r="AR14" i="2"/>
  <c r="AQ14" i="2"/>
  <c r="AP14" i="2"/>
  <c r="AO14" i="2"/>
  <c r="AW13" i="2"/>
  <c r="AV13" i="2"/>
  <c r="AU13" i="2"/>
  <c r="AT13" i="2"/>
  <c r="AR13" i="2"/>
  <c r="AQ13" i="2"/>
  <c r="AP13" i="2"/>
  <c r="AO13" i="2"/>
  <c r="AW12" i="2"/>
  <c r="AV12" i="2"/>
  <c r="AU12" i="2"/>
  <c r="AT12" i="2"/>
  <c r="AR12" i="2"/>
  <c r="AQ12" i="2"/>
  <c r="AP12" i="2"/>
  <c r="AO12" i="2"/>
  <c r="AW11" i="2"/>
  <c r="AV11" i="2"/>
  <c r="AU11" i="2"/>
  <c r="AT11" i="2"/>
  <c r="AR11" i="2"/>
  <c r="AQ11" i="2"/>
  <c r="AP11" i="2"/>
  <c r="AO11" i="2"/>
  <c r="AW10" i="2"/>
  <c r="AV10" i="2"/>
  <c r="AU10" i="2"/>
  <c r="AT10" i="2"/>
  <c r="AR10" i="2"/>
  <c r="AQ10" i="2"/>
  <c r="AP10" i="2"/>
  <c r="AO10" i="2"/>
  <c r="AW9" i="2"/>
  <c r="AV9" i="2"/>
  <c r="AU9" i="2"/>
  <c r="AT9" i="2"/>
  <c r="AR9" i="2"/>
  <c r="AQ9" i="2"/>
  <c r="AP9" i="2"/>
  <c r="AO9" i="2"/>
  <c r="AW8" i="2"/>
  <c r="AV8" i="2"/>
  <c r="AU8" i="2"/>
  <c r="AT8" i="2"/>
  <c r="AR8" i="2"/>
  <c r="AQ8" i="2"/>
  <c r="AP8" i="2"/>
  <c r="AO8" i="2"/>
  <c r="AW7" i="2"/>
  <c r="AV7" i="2"/>
  <c r="AU7" i="2"/>
  <c r="AT7" i="2"/>
  <c r="AR7" i="2"/>
  <c r="AQ7" i="2"/>
  <c r="AP7" i="2"/>
  <c r="AO7" i="2"/>
  <c r="AV6" i="2"/>
  <c r="AW6" i="2"/>
  <c r="AU6" i="2"/>
  <c r="AT6" i="2"/>
  <c r="AR6" i="2"/>
  <c r="AQ6" i="2"/>
  <c r="AP6" i="2"/>
  <c r="AO6" i="2"/>
  <c r="AW5" i="2"/>
  <c r="AV5" i="2"/>
  <c r="AU5" i="2"/>
  <c r="AT5" i="2"/>
  <c r="AR5" i="2"/>
  <c r="AQ5" i="2"/>
  <c r="AP5" i="2"/>
  <c r="AO5" i="2"/>
  <c r="AV4" i="2"/>
  <c r="AU4" i="2"/>
  <c r="AT4" i="2"/>
  <c r="AR4" i="2"/>
  <c r="AQ4" i="2"/>
  <c r="AP4" i="2"/>
  <c r="AO4" i="2"/>
  <c r="AV3" i="2"/>
  <c r="AU3" i="2"/>
  <c r="AT3" i="2"/>
  <c r="AR3" i="2"/>
  <c r="AQ3" i="2"/>
  <c r="AP3" i="2"/>
  <c r="AO3" i="2"/>
  <c r="M14" i="1" l="1"/>
  <c r="M16" i="1" s="1"/>
  <c r="J17" i="1" l="1"/>
  <c r="F17" i="1"/>
  <c r="E17" i="1" s="1"/>
  <c r="E14" i="1"/>
  <c r="G14" i="1" l="1"/>
  <c r="G17" i="1" l="1"/>
  <c r="F26" i="1" l="1"/>
  <c r="G26" i="1" l="1"/>
  <c r="M23" i="1" l="1"/>
  <c r="F25" i="1" l="1"/>
  <c r="G25" i="1"/>
  <c r="F27" i="1"/>
  <c r="G27" i="1"/>
  <c r="A5" i="7" l="1"/>
  <c r="N14" i="1" l="1"/>
  <c r="F14" i="1"/>
  <c r="G28" i="1"/>
  <c r="G29" i="1"/>
  <c r="G30" i="1"/>
  <c r="G31" i="1"/>
  <c r="G42" i="1"/>
  <c r="G43" i="1"/>
  <c r="G24" i="1"/>
  <c r="F28" i="1"/>
  <c r="F29" i="1"/>
  <c r="F30" i="1"/>
  <c r="F31" i="1"/>
  <c r="F42" i="1"/>
  <c r="F43" i="1"/>
  <c r="F24" i="1"/>
  <c r="G44" i="1" l="1"/>
  <c r="F44" i="1"/>
  <c r="H43" i="1"/>
  <c r="H31" i="1"/>
  <c r="H29" i="1"/>
  <c r="H42" i="1"/>
  <c r="H30" i="1"/>
  <c r="H28" i="1"/>
  <c r="H25" i="1"/>
  <c r="H27" i="1"/>
  <c r="H26" i="1"/>
  <c r="H24" i="1"/>
  <c r="H44" i="1" l="1"/>
  <c r="H45" i="1" s="1"/>
</calcChain>
</file>

<file path=xl/comments1.xml><?xml version="1.0" encoding="utf-8"?>
<comments xmlns="http://schemas.openxmlformats.org/spreadsheetml/2006/main">
  <authors>
    <author>Светлана Белодед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  <charset val="204"/>
          </rPr>
          <t>номер замовлення
в базі 1С ТОВ РОСТ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відправки бланка замовлення клієнтом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дата, коли замовлення, що підтверджено замовником прийнято виробництвом
(пн-пт до 12-00)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 для ТМ кромки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 для типа кромки</t>
        </r>
      </text>
    </comment>
  </commentList>
</comments>
</file>

<file path=xl/sharedStrings.xml><?xml version="1.0" encoding="utf-8"?>
<sst xmlns="http://schemas.openxmlformats.org/spreadsheetml/2006/main" count="662" uniqueCount="198">
  <si>
    <t>№ п/п</t>
  </si>
  <si>
    <t>артикл
плита с подложкой HIPS</t>
  </si>
  <si>
    <t>кратное наименование 1С
плита с подложкой HIPS</t>
  </si>
  <si>
    <t>ценовой уровень</t>
  </si>
  <si>
    <t>цена текущая, Розница грн с НДС</t>
  </si>
  <si>
    <t>1.2.1.SE</t>
  </si>
  <si>
    <t>Таблиця відповідності декорів LuxeForm Acryl TopX 1800 та декорів окрайки</t>
  </si>
  <si>
    <t>код декору
 акрилової плити</t>
  </si>
  <si>
    <t>назва декору
акрилової плити</t>
  </si>
  <si>
    <t>Rehau</t>
  </si>
  <si>
    <t>Hranipex</t>
  </si>
  <si>
    <t>код декору окрайки</t>
  </si>
  <si>
    <t>тип лаку</t>
  </si>
  <si>
    <t>матеріал</t>
  </si>
  <si>
    <t>розмір* окрайки, мм</t>
  </si>
  <si>
    <t>розмір* лазерної окрайки, мм</t>
  </si>
  <si>
    <t>High Gloss</t>
  </si>
  <si>
    <t>АВС</t>
  </si>
  <si>
    <t>23x1,0</t>
  </si>
  <si>
    <t>код 
 акрилової плити</t>
  </si>
  <si>
    <t>найменування 
акрилової плити</t>
  </si>
  <si>
    <t>кратное наименование 1С
фасад с подложкой HIPS</t>
  </si>
  <si>
    <t>полное наименование 1С
плита с подложкой HIPS</t>
  </si>
  <si>
    <t>1.2.1.SE-FD</t>
  </si>
  <si>
    <t>цена текущая, Розница Фасады Эталон грн с НДС</t>
  </si>
  <si>
    <t>декор</t>
  </si>
  <si>
    <t>код декора</t>
  </si>
  <si>
    <t>Периметр, мп</t>
  </si>
  <si>
    <t>Ширина,
мм</t>
  </si>
  <si>
    <t>…</t>
  </si>
  <si>
    <t>цена текущая, Розница кромка Рехау грн с НДС</t>
  </si>
  <si>
    <t>цена текущая, Розница кромка Хранипекс грн с НДС</t>
  </si>
  <si>
    <t>рехау евро</t>
  </si>
  <si>
    <t>хранипекс евро</t>
  </si>
  <si>
    <t xml:space="preserve">для расчета </t>
  </si>
  <si>
    <t>тип декора</t>
  </si>
  <si>
    <t>GL</t>
  </si>
  <si>
    <t>MT</t>
  </si>
  <si>
    <t>без кромкования</t>
  </si>
  <si>
    <t xml:space="preserve"> </t>
  </si>
  <si>
    <t>список типов кромкования</t>
  </si>
  <si>
    <t>Тип декора</t>
  </si>
  <si>
    <t>телефон</t>
  </si>
  <si>
    <t>e-mail</t>
  </si>
  <si>
    <t>з крайкуванням по периметру</t>
  </si>
  <si>
    <t>Внесіть контактну інформацію</t>
  </si>
  <si>
    <t>Замовник</t>
  </si>
  <si>
    <t>компанія, ПІБ</t>
  </si>
  <si>
    <t>знижка</t>
  </si>
  <si>
    <t>дата відправки замовлення</t>
  </si>
  <si>
    <t>менеджер (ПІБ)</t>
  </si>
  <si>
    <t>номер замовлення</t>
  </si>
  <si>
    <t>дата підтвердження замовлення</t>
  </si>
  <si>
    <t>ТОВ РОСТ</t>
  </si>
  <si>
    <t>Враховувати структуру*</t>
  </si>
  <si>
    <t>Висота, 
мм
(по структурі)</t>
  </si>
  <si>
    <t>Кількість</t>
  </si>
  <si>
    <t>Площа, м.кв</t>
  </si>
  <si>
    <t>Примітка</t>
  </si>
  <si>
    <t>Примітка до замовлення</t>
  </si>
  <si>
    <t>Тип крайкування
(варіант №)</t>
  </si>
  <si>
    <t>Сторони крайкування</t>
  </si>
  <si>
    <t>(варіанти виконання)</t>
  </si>
  <si>
    <t>варіант №1 - крайкування 4х сторін</t>
  </si>
  <si>
    <t>варіант №5-№8 - крайкування 2х сторін</t>
  </si>
  <si>
    <t>варіант №2-№3 - крайкування 3х сторін</t>
  </si>
  <si>
    <t xml:space="preserve">     </t>
  </si>
  <si>
    <t>варіант №9 і №10 - крайкування 1й боку</t>
  </si>
  <si>
    <t>Стандарт - фасад крайкується з 4х сторін (варіант №1)</t>
  </si>
  <si>
    <t>Висота - ПО СТРУКТУРІ (враховувати для металізованих декорів)</t>
  </si>
  <si>
    <t>Вартість, 
грн з ПДВ
(роздріб)</t>
  </si>
  <si>
    <t>Тип лаку</t>
  </si>
  <si>
    <t>Код</t>
  </si>
  <si>
    <t>Розмір, мм</t>
  </si>
  <si>
    <t>Виберіть декор фасаду зі списку</t>
  </si>
  <si>
    <t>Заповніть заявку:
Чистовий розмір фасаду** (з крайкою), кількість одиниць, № варіанту крайкування</t>
  </si>
  <si>
    <t>www.luxeform.ua</t>
  </si>
  <si>
    <r>
      <t xml:space="preserve">Ціна м.кв,
 грн з ПДВ
</t>
    </r>
    <r>
      <rPr>
        <sz val="10"/>
        <rFont val="Arial"/>
        <family val="2"/>
        <charset val="204"/>
      </rPr>
      <t>(роздріб)</t>
    </r>
  </si>
  <si>
    <t xml:space="preserve">          РАЗОМ</t>
  </si>
  <si>
    <t>№ типів крайкування:</t>
  </si>
  <si>
    <r>
      <t xml:space="preserve">Виберіть бренд крайки зі списк
</t>
    </r>
    <r>
      <rPr>
        <i/>
        <sz val="10"/>
        <rFont val="Arial"/>
        <family val="2"/>
        <charset val="204"/>
      </rPr>
      <t>(окрайка в колір підбирається автоматично)</t>
    </r>
  </si>
  <si>
    <t>рекомендуемая кромка</t>
  </si>
  <si>
    <t>ТМ</t>
  </si>
  <si>
    <t xml:space="preserve">кромка по умолчанию </t>
  </si>
  <si>
    <t>кромка альтернатива</t>
  </si>
  <si>
    <t>Стандартна крайка 
(тільки для справки)</t>
  </si>
  <si>
    <t>нестандарт</t>
  </si>
  <si>
    <t>Matt</t>
  </si>
  <si>
    <t>Бланк замовлення фасадів
Luxeform SmartLine</t>
  </si>
  <si>
    <t>повне найменування 1С
фасад</t>
  </si>
  <si>
    <t>коротке найменування 1С
фасад</t>
  </si>
  <si>
    <t>Фасад PVC глянцевий GL-0001U SL білий, товщина 17,9 мм, основа - МДФ, зворотня сторона – плівка PVC білий RAL 9016</t>
  </si>
  <si>
    <t>Фасад PVC глянцевий GL-0002U SL магнолія, товщина 17,9 мм, основа - МДФ, зворотня сторона – плівка PVC білий RAL 9016</t>
  </si>
  <si>
    <t>Фасад PVC матовий MT-0001U SL білий, товщина 17,9 мм, основа - МДФ, зворотня сторона – плівка PVC білий RAL 9016</t>
  </si>
  <si>
    <t>Фасад PVC матовий MT-0002U SL магнолія, товщина 17,9 мм, основа - МДФ, зворотня сторона – плівка PVC білий RAL 9016</t>
  </si>
  <si>
    <t>Фасад PVC матовий MT-0003U SL крижана кава, товщина 17,9 мм, основа - МДФ, зворотня сторона – плівка PVC білий RAL 9016</t>
  </si>
  <si>
    <t>MT-0001U SL білий, 17,9 MDF Білий RAL 9016 *FD</t>
  </si>
  <si>
    <t>MT-0002U SL магнолія, 17,9 MDF Білий RAL 9016 *FD</t>
  </si>
  <si>
    <t>MT-0003U SL крижана кава, 17,9 MDF Білий RAL 9016 *FD</t>
  </si>
  <si>
    <t>MT-0004U SL сірий дощ, 17,9 MDF Білий RAL 9016 *FD</t>
  </si>
  <si>
    <t>GL-0001U SL</t>
  </si>
  <si>
    <t>GL-0002U SL</t>
  </si>
  <si>
    <t>GL-0003U SL</t>
  </si>
  <si>
    <t>GL-0004U SL</t>
  </si>
  <si>
    <t>білий</t>
  </si>
  <si>
    <t>магнолія</t>
  </si>
  <si>
    <t>крижана кава</t>
  </si>
  <si>
    <t>сірий дощ</t>
  </si>
  <si>
    <t>23x1</t>
  </si>
  <si>
    <t>HU 108681</t>
  </si>
  <si>
    <t>GL-0001U SL білий, 2800*1300*17,9 MDF Білий RAL 9016 *DP</t>
  </si>
  <si>
    <t>GL-0002U SL магнолія, 2800*1300*17,9 MDF Білий RAL 9016 *DP</t>
  </si>
  <si>
    <t>GL-0003U SL крижана кава, 2800*1300*17,9 MDF Білий RAL 9016 *DP</t>
  </si>
  <si>
    <t>GL-0004U SL сірий дощ, 2800*1300*17,9 MDF Білий RAL 9016 *DP</t>
  </si>
  <si>
    <t>MT-0001U SL білий, 2800*1300*17,9 MDF Білий RAL 9016 *DP</t>
  </si>
  <si>
    <t>MT-0002U SL магнолія, 2800*1300*17,9 MDF Білий RAL 9016 *DP</t>
  </si>
  <si>
    <t>MT-0003U SL крижана кава, 2800*1300*17,9 MDF Білий RAL 9016 *DP</t>
  </si>
  <si>
    <t>MT-0004U SL сірий дощ, 2800*1300*17,9 MDF Білий RAL 9016 *DP</t>
  </si>
  <si>
    <t>SL-GL0001U- MDF-RAL 9016</t>
  </si>
  <si>
    <t>SL-GL0002U- MDF-RAL 9016</t>
  </si>
  <si>
    <t>SL-GL0003U- MDF-RAL 9016</t>
  </si>
  <si>
    <t>SL-GL0004U- MDF-RAL 9016</t>
  </si>
  <si>
    <t>SL-MT0001U- MDF-RAL 9016</t>
  </si>
  <si>
    <t>SL-MT0002U- MDF-RAL 9016</t>
  </si>
  <si>
    <t>SL-MT0003U- MDF-RAL 9016</t>
  </si>
  <si>
    <t>SL-MT0004U- MDF-RAL 9016</t>
  </si>
  <si>
    <t>FDSL-GL0001U- MDF-RAL 9016</t>
  </si>
  <si>
    <t>FDSL-MT0001U- MDF-RAL 9016</t>
  </si>
  <si>
    <t>FDSL-GL0002U- MDF-RAL 9016</t>
  </si>
  <si>
    <t>FDSL-GL0003U- MDF-RAL 9016</t>
  </si>
  <si>
    <t>FDSL-GL0004U- MDF-RAL 9016</t>
  </si>
  <si>
    <t>FDSL-MT0002U- MDF-RAL 9016</t>
  </si>
  <si>
    <t>FDSL-MT0003U- MDF-RAL 9016</t>
  </si>
  <si>
    <t>FDSL-MT0004U- MDF-RAL 9016</t>
  </si>
  <si>
    <t>GL-0001U SL білий, 17,9 MDF Білий RAL 9016 *FD</t>
  </si>
  <si>
    <t>GL-0002U SL магнолія, 17,9 MDF Білий RAL 9016 *FD</t>
  </si>
  <si>
    <t>GL-0003U SL крижана кава, 17,9 MDF Білий RAL 9016 *FD</t>
  </si>
  <si>
    <t>GL-0004U SL сірий дощ, 17,9 MDF Білий RAL 9016 *FD</t>
  </si>
  <si>
    <t>Фасад PVC глянцева GL-0003U SL крижана кава, товщина 17,9 мм, основа - МДФ, зворотня сторона – плівка PVC білий RAL 9016</t>
  </si>
  <si>
    <t>Фасад PVC глянцева GL-0004U SL сірий дощ, товщина 17,9 мм, основа - МДФ, зворотня сторона – плівка PVC білий RAL 9016</t>
  </si>
  <si>
    <t>Фасад PVC матова MT-0004U SL сірий дощ, товщина 17,9 мм, основа - МДФ, зворотня сторона – плівка PVC білий RAL 9016</t>
  </si>
  <si>
    <t>MT-0001U SL</t>
  </si>
  <si>
    <t>MT-0002U SL</t>
  </si>
  <si>
    <t>MT-0003U SL</t>
  </si>
  <si>
    <t>MT-0004U SL</t>
  </si>
  <si>
    <t>SmartLine</t>
  </si>
  <si>
    <t>GL-0004U SL DUAL, 17,9 MDF GL-0004U SL сірий дощ, *FD</t>
  </si>
  <si>
    <t>MT-0001U SL DUAL, 17,9 MDF MT-0001U SL білий *FD</t>
  </si>
  <si>
    <t>MT-0002U SL DUAL, 17,9 MDF MT-0002U SL магнолія *FD</t>
  </si>
  <si>
    <t>MT-0003U SL DUAL, 17,9 MDF  MT-0003U SL крижана кава *FD</t>
  </si>
  <si>
    <t>MT-0004U SL DUAL, 17,9 MDF MT-0004U SL сірий дощ *FD</t>
  </si>
  <si>
    <t>GL-0001U SL DUAL, 17,9 MDF GL-0001U SL білий *FD</t>
  </si>
  <si>
    <t>GL-0002U SL DUAL, 17,9 MDF GL-0002U SL магнолія *FD</t>
  </si>
  <si>
    <t>GL-0003U SL DUAL, 17,9 MDF GL-0003U SL крижана кава *FD</t>
  </si>
  <si>
    <t>Фасад PVC глянцевий GL-0001U SL DUAL, товщина 17,9 мм, основа - МДФ, зворотня сторона – GL-0001U SL білий</t>
  </si>
  <si>
    <t>Фасад PVC глянцевий GL-0002U SL DUAL, товщина 17,9 мм, основа - МДФ, зворотня сторона – GL-0002U SL магнолія</t>
  </si>
  <si>
    <t>Фасад PVC глянцева GL-0003U SL DUAL, товщина 17,9 мм, основа - МДФ, зворотня сторона – GL-0003U SL крижана кава</t>
  </si>
  <si>
    <t>Фасад PVC глянцева GL-0004U SL DUAL, товщина 17,9 мм, основа - МДФ, зворотня сторона – GL-0004U SL сірий дощ</t>
  </si>
  <si>
    <t>Фасад PVC матовий MT-0001U SL DUAL, товщина 17,9 мм, основа - МДФ, зворотня сторона – MT-0001U SL білий</t>
  </si>
  <si>
    <t>Фасад PVC матовий MT-0002U SL DUAL, товщина 17,9 мм, основа - МДФ, зворотня сторона – MT-0002U SL магнолія</t>
  </si>
  <si>
    <t>Фасад PVC матовий MT-0003U SL DUAL, товщина 17,9 мм, основа - МДФ, зворотня сторона –  MT-0003U SL крижана кава</t>
  </si>
  <si>
    <t>Фасад PVC матова MT-0004U SL DUAL, товщина 17,9 мм, основа - МДФ, зворотня сторона – MT-0004U SL сірий дощ</t>
  </si>
  <si>
    <t>SL-DUAL-GL0001U- MDF-RAL 9016</t>
  </si>
  <si>
    <t>SL-DUAL-GL0002U- MDF-RAL 9016</t>
  </si>
  <si>
    <t>SL-DUAL-GL0003U- MDF-RAL 9016</t>
  </si>
  <si>
    <t>SL-DUAL-GL0004U- MDF-RAL 9016</t>
  </si>
  <si>
    <t>SL-DUAL-MT0001U- MDF-RAL 9016</t>
  </si>
  <si>
    <t>SL-DUAL-MT0002U- MDF-RAL 9016</t>
  </si>
  <si>
    <t>SL-DUAL-MT0003U- MDF-RAL 9016</t>
  </si>
  <si>
    <t>SL-DUAL-MT0004U- MDF-RAL 9016</t>
  </si>
  <si>
    <t>GL-0001U SL DUAL, 2800*1300*17,9 MDF GL-0001U SL білий *DP</t>
  </si>
  <si>
    <t>GL-0002U SL DUAL, 2800*1300*17,9 MDF GL-0002U SL магнолія *DP</t>
  </si>
  <si>
    <t>GL-0003U SL DUAL, 2800*1300*17,9 MDF GL-0003U SL крижана кава *DP</t>
  </si>
  <si>
    <t>GL-0004U SL DUAL, 2800*1300*17,9 MDF GL-0004U SL сірий дощ *DP</t>
  </si>
  <si>
    <t>MT-0001U SL DUAL, 2800*1300*17,9 MDF MT-0001U SL білий *DP</t>
  </si>
  <si>
    <t>MT-0002U SL DUAL, 2800*1300*17,9 MDF MT-0002U SL магнолія *DP</t>
  </si>
  <si>
    <t>MT-0003U SL DUAL, 2800*1300*17,9 MDF MT-0003U SL крижана кава *DP</t>
  </si>
  <si>
    <t>MT-0004U SL DUAL, 2800*1300*17,9 MDF MT-0004U SL сірий дощ *DP</t>
  </si>
  <si>
    <t>GL-DUAL-0001U SL</t>
  </si>
  <si>
    <t>GL-DUAL-0002U SL</t>
  </si>
  <si>
    <t>GL-DUAL-0003U SL</t>
  </si>
  <si>
    <t>GL-DUAL-0004U SL</t>
  </si>
  <si>
    <t>MT-DUAL-0001U SL</t>
  </si>
  <si>
    <t>MT-DUAL-0002U SL</t>
  </si>
  <si>
    <t>MT-DUAL-0003U SL</t>
  </si>
  <si>
    <t>MT-DUAL-0004U SL</t>
  </si>
  <si>
    <t>FDSL-DUAL-GL0001U- MDF-RAL 9016</t>
  </si>
  <si>
    <t>FDSL-DUAL-GL0002U- MDF-RAL 9016</t>
  </si>
  <si>
    <t>FDSL-DUAL-GL0003U- MDF-RAL 9016</t>
  </si>
  <si>
    <t>FDSL-DUAL-GL0004U- MDF-RAL 9016</t>
  </si>
  <si>
    <t>FDSL-DUAL-MT0001U- MDF-RAL 9016</t>
  </si>
  <si>
    <t>FDSL-DUAL-MT0002U- MDF-RAL 9016</t>
  </si>
  <si>
    <t>FDSL-DUAL-MT0003U- MDF-RAL 9016</t>
  </si>
  <si>
    <t>FDSL-DUAL-MT0004U- MDF-RAL 9016</t>
  </si>
  <si>
    <t>23x0,8</t>
  </si>
  <si>
    <t>22x1,0</t>
  </si>
  <si>
    <t>HU 182206</t>
  </si>
  <si>
    <t>При замовленні фасадів в одному декорі сумарною площею менше 0,3 м2, вартість замовлення розраховується як за 0,3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</si>
</sst>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1"/>
      <name val="Arial"/>
      <family val="2"/>
      <charset val="204"/>
    </font>
    <font>
      <sz val="8"/>
      <color theme="1"/>
      <name val="Arial Narrow"/>
      <family val="2"/>
    </font>
    <font>
      <sz val="8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Arial1"/>
      <charset val="204"/>
    </font>
    <font>
      <sz val="11"/>
      <name val="Arial"/>
      <family val="2"/>
      <charset val="204"/>
    </font>
    <font>
      <sz val="28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1"/>
      <color rgb="FFFFFFFF"/>
      <name val="Calibri"/>
      <family val="2"/>
      <charset val="204"/>
    </font>
    <font>
      <i/>
      <sz val="11"/>
      <name val="Arial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.25"/>
      <name val="Arial Narrow"/>
      <family val="2"/>
      <charset val="204"/>
    </font>
    <font>
      <sz val="11"/>
      <color rgb="FF9C6500"/>
      <name val="Calibri"/>
      <family val="2"/>
      <charset val="204"/>
      <scheme val="minor"/>
    </font>
    <font>
      <sz val="8.25"/>
      <name val="Arial Narrow"/>
      <family val="2"/>
      <charset val="204"/>
    </font>
    <font>
      <sz val="8"/>
      <name val="Arial"/>
      <family val="2"/>
    </font>
    <font>
      <sz val="8"/>
      <name val="Arial Narrow"/>
      <family val="2"/>
      <charset val="204"/>
    </font>
    <font>
      <sz val="8"/>
      <color indexed="8"/>
      <name val="Arial"/>
      <family val="2"/>
    </font>
    <font>
      <b/>
      <sz val="10"/>
      <name val="Arial"/>
      <family val="2"/>
      <charset val="204"/>
    </font>
    <font>
      <b/>
      <sz val="10"/>
      <color theme="4" tint="-0.249977111117893"/>
      <name val="Arial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0000"/>
      </patternFill>
    </fill>
    <fill>
      <patternFill patternType="solid">
        <fgColor theme="9" tint="0.79998168889431442"/>
        <bgColor rgb="FFBFBFBF"/>
      </patternFill>
    </fill>
    <fill>
      <patternFill patternType="solid">
        <fgColor theme="9" tint="0.79998168889431442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66">
    <xf numFmtId="0" fontId="0" fillId="0" borderId="0"/>
    <xf numFmtId="0" fontId="10" fillId="0" borderId="0"/>
    <xf numFmtId="9" fontId="4" fillId="0" borderId="0" applyFont="0" applyFill="0" applyBorder="0" applyAlignment="0" applyProtection="0"/>
    <xf numFmtId="0" fontId="4" fillId="0" borderId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5" borderId="24" applyNumberFormat="0" applyAlignment="0" applyProtection="0"/>
    <xf numFmtId="0" fontId="36" fillId="6" borderId="25" applyNumberFormat="0" applyAlignment="0" applyProtection="0"/>
    <xf numFmtId="0" fontId="37" fillId="6" borderId="24" applyNumberFormat="0" applyAlignment="0" applyProtection="0"/>
    <xf numFmtId="0" fontId="38" fillId="0" borderId="26" applyNumberFormat="0" applyFill="0" applyAlignment="0" applyProtection="0"/>
    <xf numFmtId="0" fontId="39" fillId="7" borderId="2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9" applyNumberFormat="0" applyFill="0" applyAlignment="0" applyProtection="0"/>
    <xf numFmtId="0" fontId="4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4" fillId="0" borderId="0">
      <alignment vertical="top"/>
    </xf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32" borderId="0" applyNumberFormat="0" applyBorder="0" applyAlignment="0" applyProtection="0"/>
    <xf numFmtId="0" fontId="45" fillId="4" borderId="0" applyNumberFormat="0" applyBorder="0" applyAlignment="0" applyProtection="0"/>
    <xf numFmtId="0" fontId="3" fillId="8" borderId="2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46" fillId="0" borderId="0">
      <alignment vertical="top"/>
    </xf>
    <xf numFmtId="0" fontId="2" fillId="8" borderId="28" applyNumberFormat="0" applyFont="0" applyAlignment="0" applyProtection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</cellStyleXfs>
  <cellXfs count="153">
    <xf numFmtId="0" fontId="0" fillId="0" borderId="0" xfId="0"/>
    <xf numFmtId="0" fontId="23" fillId="0" borderId="0" xfId="0" applyFont="1"/>
    <xf numFmtId="0" fontId="12" fillId="0" borderId="0" xfId="0" applyFont="1"/>
    <xf numFmtId="0" fontId="24" fillId="0" borderId="0" xfId="0" applyFont="1"/>
    <xf numFmtId="0" fontId="23" fillId="0" borderId="19" xfId="0" applyFont="1" applyBorder="1"/>
    <xf numFmtId="0" fontId="4" fillId="0" borderId="0" xfId="0" applyFont="1"/>
    <xf numFmtId="0" fontId="12" fillId="34" borderId="0" xfId="0" applyFont="1" applyFill="1" applyAlignment="1" applyProtection="1">
      <alignment horizontal="center"/>
      <protection hidden="1"/>
    </xf>
    <xf numFmtId="1" fontId="12" fillId="34" borderId="0" xfId="0" applyNumberFormat="1" applyFont="1" applyFill="1" applyAlignment="1" applyProtection="1">
      <alignment horizontal="center"/>
      <protection hidden="1"/>
    </xf>
    <xf numFmtId="0" fontId="12" fillId="34" borderId="0" xfId="0" applyFont="1" applyFill="1" applyAlignment="1" applyProtection="1">
      <alignment horizontal="center"/>
      <protection locked="0"/>
    </xf>
    <xf numFmtId="0" fontId="11" fillId="34" borderId="0" xfId="0" applyFont="1" applyFill="1" applyAlignment="1" applyProtection="1">
      <alignment horizontal="center" vertical="center"/>
      <protection hidden="1"/>
    </xf>
    <xf numFmtId="1" fontId="11" fillId="34" borderId="0" xfId="0" applyNumberFormat="1" applyFont="1" applyFill="1" applyAlignment="1" applyProtection="1">
      <alignment horizontal="center" vertical="center"/>
      <protection hidden="1"/>
    </xf>
    <xf numFmtId="0" fontId="13" fillId="34" borderId="0" xfId="0" applyFont="1" applyFill="1" applyAlignment="1" applyProtection="1">
      <alignment horizontal="left" wrapText="1"/>
      <protection locked="0"/>
    </xf>
    <xf numFmtId="0" fontId="26" fillId="34" borderId="0" xfId="0" applyFont="1" applyFill="1" applyProtection="1">
      <protection locked="0"/>
    </xf>
    <xf numFmtId="0" fontId="13" fillId="34" borderId="0" xfId="0" applyFont="1" applyFill="1" applyAlignment="1" applyProtection="1">
      <alignment wrapText="1"/>
      <protection locked="0"/>
    </xf>
    <xf numFmtId="1" fontId="13" fillId="34" borderId="0" xfId="0" applyNumberFormat="1" applyFont="1" applyFill="1" applyAlignment="1" applyProtection="1">
      <alignment wrapText="1"/>
      <protection locked="0"/>
    </xf>
    <xf numFmtId="0" fontId="7" fillId="34" borderId="0" xfId="0" applyFont="1" applyFill="1" applyAlignment="1" applyProtection="1">
      <alignment horizontal="center"/>
      <protection locked="0"/>
    </xf>
    <xf numFmtId="1" fontId="7" fillId="34" borderId="0" xfId="0" applyNumberFormat="1" applyFont="1" applyFill="1" applyAlignment="1" applyProtection="1">
      <alignment horizontal="center"/>
      <protection locked="0"/>
    </xf>
    <xf numFmtId="0" fontId="23" fillId="34" borderId="1" xfId="0" applyFont="1" applyFill="1" applyBorder="1" applyAlignment="1" applyProtection="1">
      <alignment vertical="center"/>
      <protection locked="0"/>
    </xf>
    <xf numFmtId="0" fontId="12" fillId="34" borderId="0" xfId="0" applyFont="1" applyFill="1" applyAlignment="1" applyProtection="1">
      <alignment horizontal="left"/>
      <protection hidden="1"/>
    </xf>
    <xf numFmtId="0" fontId="12" fillId="34" borderId="1" xfId="0" applyFont="1" applyFill="1" applyBorder="1" applyAlignment="1" applyProtection="1">
      <alignment horizontal="center"/>
      <protection locked="0"/>
    </xf>
    <xf numFmtId="0" fontId="12" fillId="34" borderId="0" xfId="0" applyFont="1" applyFill="1" applyProtection="1">
      <protection hidden="1"/>
    </xf>
    <xf numFmtId="0" fontId="8" fillId="34" borderId="0" xfId="0" applyFont="1" applyFill="1" applyAlignment="1" applyProtection="1">
      <alignment horizontal="center"/>
      <protection hidden="1"/>
    </xf>
    <xf numFmtId="0" fontId="13" fillId="34" borderId="0" xfId="0" applyFont="1" applyFill="1" applyAlignment="1" applyProtection="1">
      <alignment horizontal="left" wrapText="1"/>
      <protection hidden="1"/>
    </xf>
    <xf numFmtId="0" fontId="23" fillId="34" borderId="1" xfId="0" applyFont="1" applyFill="1" applyBorder="1" applyAlignment="1" applyProtection="1">
      <alignment horizontal="center" vertical="center" wrapText="1"/>
      <protection hidden="1"/>
    </xf>
    <xf numFmtId="0" fontId="12" fillId="34" borderId="0" xfId="0" applyFont="1" applyFill="1" applyAlignment="1" applyProtection="1">
      <alignment horizontal="center" wrapText="1"/>
      <protection hidden="1"/>
    </xf>
    <xf numFmtId="0" fontId="12" fillId="34" borderId="0" xfId="0" applyFont="1" applyFill="1" applyAlignment="1" applyProtection="1">
      <alignment horizontal="right"/>
      <protection hidden="1"/>
    </xf>
    <xf numFmtId="0" fontId="8" fillId="34" borderId="1" xfId="0" applyFont="1" applyFill="1" applyBorder="1" applyAlignment="1" applyProtection="1">
      <alignment horizontal="center" vertical="center" wrapText="1"/>
      <protection hidden="1"/>
    </xf>
    <xf numFmtId="0" fontId="8" fillId="34" borderId="1" xfId="0" applyFont="1" applyFill="1" applyBorder="1" applyAlignment="1" applyProtection="1">
      <alignment horizontal="center" vertical="center" wrapText="1"/>
      <protection locked="0" hidden="1"/>
    </xf>
    <xf numFmtId="4" fontId="8" fillId="34" borderId="1" xfId="0" applyNumberFormat="1" applyFont="1" applyFill="1" applyBorder="1" applyAlignment="1" applyProtection="1">
      <alignment horizontal="center" vertical="center"/>
      <protection hidden="1"/>
    </xf>
    <xf numFmtId="0" fontId="12" fillId="34" borderId="1" xfId="0" applyFont="1" applyFill="1" applyBorder="1" applyAlignment="1" applyProtection="1">
      <alignment horizontal="center"/>
      <protection hidden="1"/>
    </xf>
    <xf numFmtId="1" fontId="8" fillId="34" borderId="0" xfId="0" applyNumberFormat="1" applyFont="1" applyFill="1" applyAlignment="1" applyProtection="1">
      <alignment horizontal="center"/>
      <protection hidden="1"/>
    </xf>
    <xf numFmtId="1" fontId="13" fillId="34" borderId="0" xfId="0" applyNumberFormat="1" applyFont="1" applyFill="1" applyAlignment="1" applyProtection="1">
      <alignment horizontal="left" wrapText="1"/>
      <protection hidden="1"/>
    </xf>
    <xf numFmtId="0" fontId="25" fillId="34" borderId="0" xfId="0" applyFont="1" applyFill="1" applyAlignment="1" applyProtection="1">
      <alignment horizontal="left" vertical="center"/>
      <protection hidden="1"/>
    </xf>
    <xf numFmtId="1" fontId="23" fillId="34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34" borderId="0" xfId="0" applyFont="1" applyFill="1" applyProtection="1">
      <protection locked="0"/>
    </xf>
    <xf numFmtId="0" fontId="8" fillId="34" borderId="1" xfId="0" applyFont="1" applyFill="1" applyBorder="1" applyAlignment="1" applyProtection="1">
      <alignment horizontal="center" vertical="center"/>
      <protection hidden="1"/>
    </xf>
    <xf numFmtId="0" fontId="48" fillId="34" borderId="30" xfId="0" applyFont="1" applyFill="1" applyBorder="1" applyAlignment="1">
      <alignment horizontal="center" vertical="top" wrapText="1"/>
    </xf>
    <xf numFmtId="4" fontId="48" fillId="34" borderId="30" xfId="0" applyNumberFormat="1" applyFont="1" applyFill="1" applyBorder="1" applyAlignment="1">
      <alignment horizontal="center" vertical="top" wrapText="1"/>
    </xf>
    <xf numFmtId="0" fontId="22" fillId="34" borderId="1" xfId="0" applyFont="1" applyFill="1" applyBorder="1" applyAlignment="1" applyProtection="1">
      <alignment horizontal="center" vertical="center"/>
      <protection locked="0" hidden="1"/>
    </xf>
    <xf numFmtId="4" fontId="12" fillId="34" borderId="1" xfId="0" applyNumberFormat="1" applyFont="1" applyFill="1" applyBorder="1" applyAlignment="1" applyProtection="1">
      <alignment vertical="center"/>
      <protection hidden="1"/>
    </xf>
    <xf numFmtId="0" fontId="23" fillId="34" borderId="0" xfId="0" applyFont="1" applyFill="1" applyProtection="1">
      <protection locked="0"/>
    </xf>
    <xf numFmtId="4" fontId="7" fillId="34" borderId="1" xfId="0" applyNumberFormat="1" applyFont="1" applyFill="1" applyBorder="1" applyAlignment="1" applyProtection="1">
      <alignment horizontal="right"/>
      <protection hidden="1"/>
    </xf>
    <xf numFmtId="49" fontId="12" fillId="34" borderId="0" xfId="0" applyNumberFormat="1" applyFont="1" applyFill="1" applyAlignment="1" applyProtection="1">
      <alignment horizontal="center"/>
      <protection locked="0"/>
    </xf>
    <xf numFmtId="0" fontId="7" fillId="34" borderId="1" xfId="0" applyFont="1" applyFill="1" applyBorder="1" applyProtection="1">
      <protection hidden="1"/>
    </xf>
    <xf numFmtId="0" fontId="8" fillId="34" borderId="1" xfId="0" applyFont="1" applyFill="1" applyBorder="1" applyAlignment="1" applyProtection="1">
      <alignment horizontal="center"/>
      <protection hidden="1"/>
    </xf>
    <xf numFmtId="4" fontId="7" fillId="34" borderId="1" xfId="0" applyNumberFormat="1" applyFont="1" applyFill="1" applyBorder="1" applyAlignment="1" applyProtection="1">
      <alignment horizontal="right" wrapText="1"/>
      <protection hidden="1"/>
    </xf>
    <xf numFmtId="0" fontId="28" fillId="34" borderId="0" xfId="0" applyFont="1" applyFill="1" applyAlignment="1" applyProtection="1">
      <alignment horizontal="left" vertical="center"/>
      <protection locked="0"/>
    </xf>
    <xf numFmtId="0" fontId="13" fillId="34" borderId="0" xfId="0" applyFont="1" applyFill="1" applyAlignment="1" applyProtection="1">
      <alignment horizontal="left" vertical="top" wrapText="1"/>
      <protection hidden="1"/>
    </xf>
    <xf numFmtId="1" fontId="4" fillId="34" borderId="0" xfId="0" applyNumberFormat="1" applyFont="1" applyFill="1" applyAlignment="1" applyProtection="1">
      <alignment horizontal="left"/>
      <protection hidden="1"/>
    </xf>
    <xf numFmtId="2" fontId="11" fillId="34" borderId="0" xfId="0" applyNumberFormat="1" applyFont="1" applyFill="1" applyAlignment="1" applyProtection="1">
      <alignment horizontal="center" wrapText="1"/>
      <protection hidden="1"/>
    </xf>
    <xf numFmtId="0" fontId="11" fillId="34" borderId="0" xfId="0" applyFont="1" applyFill="1" applyAlignment="1" applyProtection="1">
      <alignment horizontal="center"/>
      <protection hidden="1"/>
    </xf>
    <xf numFmtId="0" fontId="23" fillId="34" borderId="0" xfId="0" applyFont="1" applyFill="1" applyAlignment="1" applyProtection="1">
      <alignment horizontal="center"/>
      <protection hidden="1"/>
    </xf>
    <xf numFmtId="0" fontId="23" fillId="34" borderId="0" xfId="0" applyFont="1" applyFill="1" applyAlignment="1" applyProtection="1">
      <alignment horizontal="center"/>
      <protection locked="0"/>
    </xf>
    <xf numFmtId="49" fontId="23" fillId="34" borderId="0" xfId="0" applyNumberFormat="1" applyFont="1" applyFill="1" applyAlignment="1" applyProtection="1">
      <alignment horizontal="center"/>
      <protection locked="0"/>
    </xf>
    <xf numFmtId="0" fontId="14" fillId="34" borderId="0" xfId="0" applyFont="1" applyFill="1" applyProtection="1">
      <protection hidden="1"/>
    </xf>
    <xf numFmtId="1" fontId="12" fillId="34" borderId="0" xfId="0" applyNumberFormat="1" applyFont="1" applyFill="1" applyAlignment="1" applyProtection="1">
      <alignment horizontal="center"/>
      <protection locked="0"/>
    </xf>
    <xf numFmtId="0" fontId="4" fillId="34" borderId="1" xfId="0" applyFont="1" applyFill="1" applyBorder="1" applyAlignment="1">
      <alignment horizontal="center" vertical="center" wrapText="1"/>
    </xf>
    <xf numFmtId="0" fontId="0" fillId="34" borderId="0" xfId="0" applyFill="1"/>
    <xf numFmtId="0" fontId="49" fillId="34" borderId="31" xfId="62" applyNumberFormat="1" applyFont="1" applyFill="1" applyBorder="1" applyAlignment="1">
      <alignment horizontal="left" vertical="top"/>
    </xf>
    <xf numFmtId="0" fontId="0" fillId="34" borderId="1" xfId="0" applyFill="1" applyBorder="1"/>
    <xf numFmtId="0" fontId="0" fillId="34" borderId="1" xfId="60" applyNumberFormat="1" applyFont="1" applyFill="1" applyBorder="1" applyAlignment="1">
      <alignment horizontal="left" vertical="top"/>
    </xf>
    <xf numFmtId="0" fontId="4" fillId="34" borderId="0" xfId="0" applyFont="1" applyFill="1"/>
    <xf numFmtId="0" fontId="12" fillId="34" borderId="1" xfId="0" applyFont="1" applyFill="1" applyBorder="1" applyAlignment="1">
      <alignment horizontal="center" vertical="center"/>
    </xf>
    <xf numFmtId="0" fontId="17" fillId="34" borderId="0" xfId="0" applyFont="1" applyFill="1"/>
    <xf numFmtId="0" fontId="17" fillId="34" borderId="0" xfId="0" applyFont="1" applyFill="1" applyAlignment="1">
      <alignment vertical="center"/>
    </xf>
    <xf numFmtId="0" fontId="18" fillId="34" borderId="0" xfId="0" applyFont="1" applyFill="1" applyAlignment="1">
      <alignment horizontal="left"/>
    </xf>
    <xf numFmtId="0" fontId="19" fillId="36" borderId="4" xfId="0" applyFont="1" applyFill="1" applyBorder="1" applyAlignment="1">
      <alignment horizontal="center" vertical="center" wrapText="1"/>
    </xf>
    <xf numFmtId="0" fontId="0" fillId="34" borderId="2" xfId="0" applyFill="1" applyBorder="1" applyAlignment="1">
      <alignment horizontal="center" vertical="center" wrapText="1"/>
    </xf>
    <xf numFmtId="0" fontId="19" fillId="36" borderId="6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20" fillId="34" borderId="9" xfId="0" applyFont="1" applyFill="1" applyBorder="1"/>
    <xf numFmtId="0" fontId="0" fillId="34" borderId="11" xfId="0" applyFill="1" applyBorder="1"/>
    <xf numFmtId="0" fontId="20" fillId="34" borderId="7" xfId="0" applyFont="1" applyFill="1" applyBorder="1"/>
    <xf numFmtId="0" fontId="0" fillId="34" borderId="3" xfId="0" applyFill="1" applyBorder="1"/>
    <xf numFmtId="0" fontId="0" fillId="34" borderId="8" xfId="0" applyFill="1" applyBorder="1"/>
    <xf numFmtId="0" fontId="0" fillId="34" borderId="2" xfId="0" applyFill="1" applyBorder="1"/>
    <xf numFmtId="0" fontId="0" fillId="34" borderId="18" xfId="0" applyFill="1" applyBorder="1"/>
    <xf numFmtId="0" fontId="16" fillId="34" borderId="18" xfId="0" applyFont="1" applyFill="1" applyBorder="1" applyAlignment="1">
      <alignment horizontal="left"/>
    </xf>
    <xf numFmtId="0" fontId="20" fillId="34" borderId="18" xfId="0" applyFont="1" applyFill="1" applyBorder="1"/>
    <xf numFmtId="0" fontId="16" fillId="34" borderId="0" xfId="0" applyFont="1" applyFill="1"/>
    <xf numFmtId="0" fontId="15" fillId="34" borderId="1" xfId="0" applyFont="1" applyFill="1" applyBorder="1" applyAlignment="1">
      <alignment horizontal="center" vertical="center"/>
    </xf>
    <xf numFmtId="0" fontId="15" fillId="34" borderId="1" xfId="0" applyFont="1" applyFill="1" applyBorder="1" applyAlignment="1">
      <alignment horizontal="center" vertical="center" wrapText="1"/>
    </xf>
    <xf numFmtId="0" fontId="0" fillId="34" borderId="1" xfId="0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0" fillId="34" borderId="2" xfId="0" applyFill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0" fontId="0" fillId="34" borderId="0" xfId="0" applyFill="1" applyAlignment="1">
      <alignment wrapText="1"/>
    </xf>
    <xf numFmtId="0" fontId="0" fillId="34" borderId="1" xfId="0" applyFill="1" applyBorder="1" applyAlignment="1">
      <alignment horizontal="center"/>
    </xf>
    <xf numFmtId="164" fontId="0" fillId="34" borderId="1" xfId="0" applyNumberFormat="1" applyFill="1" applyBorder="1"/>
    <xf numFmtId="0" fontId="0" fillId="34" borderId="1" xfId="0" applyFill="1" applyBorder="1" applyAlignment="1">
      <alignment horizontal="left"/>
    </xf>
    <xf numFmtId="0" fontId="4" fillId="34" borderId="1" xfId="0" applyFont="1" applyFill="1" applyBorder="1" applyAlignment="1">
      <alignment horizontal="left"/>
    </xf>
    <xf numFmtId="0" fontId="49" fillId="33" borderId="31" xfId="63" applyNumberFormat="1" applyFont="1" applyFill="1" applyBorder="1" applyAlignment="1">
      <alignment horizontal="left" vertical="top"/>
    </xf>
    <xf numFmtId="0" fontId="49" fillId="33" borderId="31" xfId="64" applyNumberFormat="1" applyFont="1" applyFill="1" applyBorder="1" applyAlignment="1">
      <alignment horizontal="left" vertical="top"/>
    </xf>
    <xf numFmtId="0" fontId="50" fillId="34" borderId="0" xfId="0" applyFont="1" applyFill="1"/>
    <xf numFmtId="0" fontId="16" fillId="38" borderId="1" xfId="0" applyFont="1" applyFill="1" applyBorder="1"/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12" fillId="34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49" fillId="33" borderId="1" xfId="65" applyNumberFormat="1" applyFont="1" applyFill="1" applyBorder="1" applyAlignment="1">
      <alignment horizontal="left" vertical="top" wrapText="1"/>
    </xf>
    <xf numFmtId="164" fontId="0" fillId="34" borderId="0" xfId="0" applyNumberFormat="1" applyFill="1" applyBorder="1"/>
    <xf numFmtId="0" fontId="20" fillId="39" borderId="9" xfId="0" applyFont="1" applyFill="1" applyBorder="1"/>
    <xf numFmtId="0" fontId="49" fillId="39" borderId="31" xfId="62" applyNumberFormat="1" applyFont="1" applyFill="1" applyBorder="1" applyAlignment="1">
      <alignment horizontal="left" vertical="top"/>
    </xf>
    <xf numFmtId="0" fontId="9" fillId="39" borderId="9" xfId="0" applyFont="1" applyFill="1" applyBorder="1" applyAlignment="1">
      <alignment horizontal="center" vertical="center"/>
    </xf>
    <xf numFmtId="0" fontId="19" fillId="39" borderId="1" xfId="0" applyFont="1" applyFill="1" applyBorder="1" applyAlignment="1">
      <alignment horizontal="center" vertical="center"/>
    </xf>
    <xf numFmtId="0" fontId="4" fillId="39" borderId="1" xfId="0" applyFont="1" applyFill="1" applyBorder="1"/>
    <xf numFmtId="0" fontId="4" fillId="39" borderId="10" xfId="0" applyFont="1" applyFill="1" applyBorder="1"/>
    <xf numFmtId="0" fontId="17" fillId="39" borderId="12" xfId="0" applyFont="1" applyFill="1" applyBorder="1" applyAlignment="1">
      <alignment vertical="center"/>
    </xf>
    <xf numFmtId="0" fontId="20" fillId="39" borderId="7" xfId="0" applyFont="1" applyFill="1" applyBorder="1"/>
    <xf numFmtId="0" fontId="9" fillId="39" borderId="7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0" fillId="34" borderId="6" xfId="0" applyFill="1" applyBorder="1" applyAlignment="1">
      <alignment horizontal="left"/>
    </xf>
    <xf numFmtId="0" fontId="0" fillId="34" borderId="0" xfId="0" applyFill="1" applyAlignment="1">
      <alignment horizontal="left"/>
    </xf>
    <xf numFmtId="0" fontId="51" fillId="34" borderId="1" xfId="0" applyFont="1" applyFill="1" applyBorder="1" applyAlignment="1">
      <alignment horizontal="left"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12" fillId="34" borderId="12" xfId="0" applyFont="1" applyFill="1" applyBorder="1" applyAlignment="1" applyProtection="1">
      <alignment horizontal="center" vertical="center"/>
      <protection locked="0"/>
    </xf>
    <xf numFmtId="0" fontId="27" fillId="35" borderId="0" xfId="0" applyFont="1" applyFill="1" applyAlignment="1">
      <alignment horizontal="center" vertical="center"/>
    </xf>
    <xf numFmtId="0" fontId="7" fillId="34" borderId="10" xfId="0" applyFont="1" applyFill="1" applyBorder="1" applyAlignment="1" applyProtection="1">
      <alignment horizontal="left"/>
      <protection hidden="1"/>
    </xf>
    <xf numFmtId="0" fontId="7" fillId="34" borderId="17" xfId="0" applyFont="1" applyFill="1" applyBorder="1" applyAlignment="1" applyProtection="1">
      <alignment horizontal="left"/>
      <protection hidden="1"/>
    </xf>
    <xf numFmtId="0" fontId="7" fillId="34" borderId="12" xfId="0" applyFont="1" applyFill="1" applyBorder="1" applyAlignment="1" applyProtection="1">
      <alignment horizontal="left"/>
      <protection hidden="1"/>
    </xf>
    <xf numFmtId="0" fontId="23" fillId="34" borderId="1" xfId="0" applyFont="1" applyFill="1" applyBorder="1" applyAlignment="1" applyProtection="1">
      <alignment horizontal="center" vertical="center" wrapText="1"/>
      <protection hidden="1"/>
    </xf>
    <xf numFmtId="0" fontId="13" fillId="34" borderId="0" xfId="0" applyFont="1" applyFill="1" applyAlignment="1" applyProtection="1">
      <alignment horizontal="center" wrapText="1"/>
      <protection hidden="1"/>
    </xf>
    <xf numFmtId="0" fontId="26" fillId="34" borderId="0" xfId="0" applyFont="1" applyFill="1" applyAlignment="1" applyProtection="1">
      <alignment horizontal="left" vertical="top" wrapText="1"/>
      <protection hidden="1"/>
    </xf>
    <xf numFmtId="0" fontId="12" fillId="34" borderId="10" xfId="0" applyFont="1" applyFill="1" applyBorder="1" applyAlignment="1" applyProtection="1">
      <alignment horizontal="center" vertical="center"/>
      <protection hidden="1"/>
    </xf>
    <xf numFmtId="0" fontId="12" fillId="34" borderId="12" xfId="0" applyFont="1" applyFill="1" applyBorder="1" applyAlignment="1" applyProtection="1">
      <alignment horizontal="center" vertical="center"/>
      <protection hidden="1"/>
    </xf>
    <xf numFmtId="0" fontId="14" fillId="34" borderId="10" xfId="0" applyFont="1" applyFill="1" applyBorder="1" applyAlignment="1" applyProtection="1">
      <alignment horizontal="left" vertical="center" wrapText="1"/>
      <protection locked="0" hidden="1"/>
    </xf>
    <xf numFmtId="0" fontId="14" fillId="34" borderId="17" xfId="0" applyFont="1" applyFill="1" applyBorder="1" applyAlignment="1" applyProtection="1">
      <alignment horizontal="left" vertical="center" wrapText="1"/>
      <protection locked="0" hidden="1"/>
    </xf>
    <xf numFmtId="0" fontId="14" fillId="34" borderId="12" xfId="0" applyFont="1" applyFill="1" applyBorder="1" applyAlignment="1" applyProtection="1">
      <alignment horizontal="left" vertical="center" wrapText="1"/>
      <protection locked="0" hidden="1"/>
    </xf>
    <xf numFmtId="0" fontId="11" fillId="34" borderId="0" xfId="0" applyFont="1" applyFill="1" applyAlignment="1" applyProtection="1">
      <alignment horizontal="center" vertical="center" wrapText="1"/>
      <protection locked="0"/>
    </xf>
    <xf numFmtId="0" fontId="8" fillId="34" borderId="1" xfId="0" applyFont="1" applyFill="1" applyBorder="1" applyAlignment="1" applyProtection="1">
      <alignment horizontal="center"/>
      <protection locked="0"/>
    </xf>
    <xf numFmtId="9" fontId="8" fillId="34" borderId="1" xfId="2" applyFont="1" applyFill="1" applyBorder="1" applyAlignment="1" applyProtection="1">
      <alignment horizontal="center"/>
      <protection locked="0"/>
    </xf>
    <xf numFmtId="14" fontId="8" fillId="34" borderId="1" xfId="2" applyNumberFormat="1" applyFont="1" applyFill="1" applyBorder="1" applyAlignment="1" applyProtection="1">
      <alignment horizontal="center"/>
      <protection locked="0"/>
    </xf>
    <xf numFmtId="0" fontId="11" fillId="34" borderId="0" xfId="0" applyFont="1" applyFill="1" applyAlignment="1" applyProtection="1">
      <alignment horizontal="center" vertical="center" wrapText="1"/>
      <protection hidden="1"/>
    </xf>
    <xf numFmtId="0" fontId="11" fillId="34" borderId="0" xfId="0" applyFont="1" applyFill="1" applyAlignment="1" applyProtection="1">
      <alignment horizontal="center" vertical="center"/>
      <protection hidden="1"/>
    </xf>
    <xf numFmtId="0" fontId="23" fillId="34" borderId="1" xfId="0" applyFont="1" applyFill="1" applyBorder="1" applyAlignment="1" applyProtection="1">
      <alignment horizontal="left" vertical="center"/>
      <protection locked="0"/>
    </xf>
    <xf numFmtId="0" fontId="5" fillId="34" borderId="1" xfId="0" applyFont="1" applyFill="1" applyBorder="1" applyAlignment="1" applyProtection="1">
      <alignment horizontal="left" vertical="center"/>
      <protection locked="0"/>
    </xf>
    <xf numFmtId="0" fontId="8" fillId="34" borderId="1" xfId="0" applyFont="1" applyFill="1" applyBorder="1" applyAlignment="1" applyProtection="1">
      <alignment horizontal="left" vertical="center"/>
      <protection locked="0"/>
    </xf>
    <xf numFmtId="0" fontId="26" fillId="34" borderId="0" xfId="0" applyFont="1" applyFill="1" applyAlignment="1" applyProtection="1">
      <alignment horizontal="left" wrapText="1"/>
      <protection hidden="1"/>
    </xf>
    <xf numFmtId="0" fontId="7" fillId="34" borderId="10" xfId="0" applyFont="1" applyFill="1" applyBorder="1" applyAlignment="1" applyProtection="1">
      <alignment horizontal="left" vertical="center" wrapText="1"/>
      <protection locked="0" hidden="1"/>
    </xf>
    <xf numFmtId="0" fontId="7" fillId="34" borderId="17" xfId="0" applyFont="1" applyFill="1" applyBorder="1" applyAlignment="1" applyProtection="1">
      <alignment horizontal="left" vertical="center" wrapText="1"/>
      <protection locked="0" hidden="1"/>
    </xf>
    <xf numFmtId="0" fontId="7" fillId="34" borderId="12" xfId="0" applyFont="1" applyFill="1" applyBorder="1" applyAlignment="1" applyProtection="1">
      <alignment horizontal="left" vertical="center" wrapText="1"/>
      <protection locked="0" hidden="1"/>
    </xf>
    <xf numFmtId="0" fontId="26" fillId="34" borderId="1" xfId="0" applyFont="1" applyFill="1" applyBorder="1" applyAlignment="1" applyProtection="1">
      <alignment horizontal="left" vertical="center" wrapText="1"/>
      <protection hidden="1"/>
    </xf>
    <xf numFmtId="0" fontId="7" fillId="34" borderId="1" xfId="0" applyFont="1" applyFill="1" applyBorder="1" applyAlignment="1" applyProtection="1">
      <alignment horizontal="left" vertical="center" wrapText="1"/>
      <protection locked="0" hidden="1"/>
    </xf>
    <xf numFmtId="0" fontId="19" fillId="37" borderId="1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 wrapText="1"/>
    </xf>
    <xf numFmtId="0" fontId="0" fillId="34" borderId="4" xfId="0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/>
    </xf>
    <xf numFmtId="0" fontId="19" fillId="36" borderId="16" xfId="0" applyFont="1" applyFill="1" applyBorder="1" applyAlignment="1">
      <alignment horizontal="center" vertical="center"/>
    </xf>
    <xf numFmtId="0" fontId="19" fillId="36" borderId="1" xfId="0" applyFont="1" applyFill="1" applyBorder="1" applyAlignment="1">
      <alignment horizontal="center" vertical="center"/>
    </xf>
  </cellXfs>
  <cellStyles count="66">
    <cellStyle name="20% — акцент1" xfId="20" builtinId="30" customBuiltin="1"/>
    <cellStyle name="20% — акцент1 2" xfId="46"/>
    <cellStyle name="20% — акцент2" xfId="23" builtinId="34" customBuiltin="1"/>
    <cellStyle name="20% — акцент2 2" xfId="47"/>
    <cellStyle name="20% — акцент3" xfId="26" builtinId="38" customBuiltin="1"/>
    <cellStyle name="20% — акцент3 2" xfId="48"/>
    <cellStyle name="20% — акцент4" xfId="29" builtinId="42" customBuiltin="1"/>
    <cellStyle name="20% — акцент4 2" xfId="49"/>
    <cellStyle name="20% — акцент5" xfId="32" builtinId="46" customBuiltin="1"/>
    <cellStyle name="20% — акцент5 2" xfId="50"/>
    <cellStyle name="20% — акцент6" xfId="35" builtinId="50" customBuiltin="1"/>
    <cellStyle name="20% — акцент6 2" xfId="51"/>
    <cellStyle name="40% — акцент1" xfId="21" builtinId="31" customBuiltin="1"/>
    <cellStyle name="40% — акцент1 2" xfId="52"/>
    <cellStyle name="40% — акцент2" xfId="24" builtinId="35" customBuiltin="1"/>
    <cellStyle name="40% — акцент2 2" xfId="53"/>
    <cellStyle name="40% — акцент3" xfId="27" builtinId="39" customBuiltin="1"/>
    <cellStyle name="40% — акцент3 2" xfId="54"/>
    <cellStyle name="40% — акцент4" xfId="30" builtinId="43" customBuiltin="1"/>
    <cellStyle name="40% — акцент4 2" xfId="55"/>
    <cellStyle name="40% — акцент5" xfId="33" builtinId="47" customBuiltin="1"/>
    <cellStyle name="40% — акцент5 2" xfId="56"/>
    <cellStyle name="40% — акцент6" xfId="36" builtinId="51" customBuiltin="1"/>
    <cellStyle name="40% — акцент6 2" xfId="57"/>
    <cellStyle name="60% — акцент1 2" xfId="38"/>
    <cellStyle name="60% — акцент2 2" xfId="39"/>
    <cellStyle name="60% — акцент3 2" xfId="40"/>
    <cellStyle name="60% — акцент4 2" xfId="41"/>
    <cellStyle name="60% — акцент5 2" xfId="42"/>
    <cellStyle name="60% — акцент6 2" xfId="43"/>
    <cellStyle name="Акцент1" xfId="19" builtinId="29" customBuiltin="1"/>
    <cellStyle name="Акцент2" xfId="22" builtinId="33" customBuiltin="1"/>
    <cellStyle name="Акцент3" xfId="25" builtinId="37" customBuiltin="1"/>
    <cellStyle name="Акцент4" xfId="28" builtinId="41" customBuiltin="1"/>
    <cellStyle name="Акцент5" xfId="31" builtinId="45" customBuiltin="1"/>
    <cellStyle name="Акцент6" xfId="34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8" builtinId="25" customBuiltin="1"/>
    <cellStyle name="Контрольная ячейка" xfId="15" builtinId="23" customBuiltin="1"/>
    <cellStyle name="Название" xfId="4" builtinId="15" customBuiltin="1"/>
    <cellStyle name="Нейтральный 2" xfId="44"/>
    <cellStyle name="Обычный" xfId="0" builtinId="0"/>
    <cellStyle name="Обычный 2" xfId="3"/>
    <cellStyle name="Обычный 2 2" xfId="61"/>
    <cellStyle name="Обычный 3" xfId="37"/>
    <cellStyle name="Обычный 4" xfId="58"/>
    <cellStyle name="Обычный_Декори" xfId="62"/>
    <cellStyle name="Обычный_для впр" xfId="63"/>
    <cellStyle name="Обычный_Плиты и фасады" xfId="65"/>
    <cellStyle name="Обычный_соответствие" xfId="64"/>
    <cellStyle name="Обычный_черновик" xfId="60"/>
    <cellStyle name="Плохой" xfId="10" builtinId="27" customBuiltin="1"/>
    <cellStyle name="Пояснение" xfId="17" builtinId="53" customBuiltin="1"/>
    <cellStyle name="Пояснение 2" xfId="1"/>
    <cellStyle name="Примечание 2" xfId="45"/>
    <cellStyle name="Примечание 3" xfId="59"/>
    <cellStyle name="Процентный" xfId="2" builtinId="5"/>
    <cellStyle name="Связанная ячейка" xfId="14" builtinId="24" customBuiltin="1"/>
    <cellStyle name="Текст предупреждения" xfId="16" builtinId="11" customBuiltin="1"/>
    <cellStyle name="Хороший" xfId="9" builtinId="26" customBuiltin="1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FF"/>
        </patternFill>
      </fill>
    </dxf>
    <dxf>
      <font>
        <color rgb="FF9C0006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FF"/>
      <color rgb="FFFF00FF"/>
      <color rgb="FFB0FEFE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49</xdr:row>
      <xdr:rowOff>274384</xdr:rowOff>
    </xdr:from>
    <xdr:to>
      <xdr:col>9</xdr:col>
      <xdr:colOff>342900</xdr:colOff>
      <xdr:row>50</xdr:row>
      <xdr:rowOff>295191</xdr:rowOff>
    </xdr:to>
    <xdr:grpSp>
      <xdr:nvGrpSpPr>
        <xdr:cNvPr id="5" name="Группа 4">
          <a:extLst>
            <a:ext uri="{FF2B5EF4-FFF2-40B4-BE49-F238E27FC236}">
              <a16:creationId xmlns:a16="http://schemas.microsoft.com/office/drawing/2014/main" id="{577FD486-9539-4147-AC1A-8506ABAA9E11}"/>
            </a:ext>
          </a:extLst>
        </xdr:cNvPr>
        <xdr:cNvGrpSpPr/>
      </xdr:nvGrpSpPr>
      <xdr:grpSpPr>
        <a:xfrm>
          <a:off x="209549" y="13504609"/>
          <a:ext cx="8686801" cy="335132"/>
          <a:chOff x="171449" y="15857371"/>
          <a:chExt cx="8601076" cy="77731"/>
        </a:xfrm>
      </xdr:grpSpPr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7073BFCB-8B6D-4778-99DB-9EB7C4007C98}"/>
              </a:ext>
            </a:extLst>
          </xdr:cNvPr>
          <xdr:cNvSpPr txBox="1"/>
        </xdr:nvSpPr>
        <xdr:spPr>
          <a:xfrm>
            <a:off x="247649" y="15857371"/>
            <a:ext cx="5267326" cy="357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uk-UA" sz="800" i="1"/>
              <a:t>* Рекомендується враховувати структуру та партию для металізованих виробів</a:t>
            </a:r>
            <a:endParaRPr lang="x-none" sz="800" i="1"/>
          </a:p>
        </xdr:txBody>
      </xdr: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40BB53CC-E834-4C36-8546-EE51F9AFB209}"/>
              </a:ext>
            </a:extLst>
          </xdr:cNvPr>
          <xdr:cNvSpPr txBox="1"/>
        </xdr:nvSpPr>
        <xdr:spPr>
          <a:xfrm>
            <a:off x="171449" y="15895138"/>
            <a:ext cx="8601076" cy="3996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uk-UA" sz="800" i="1"/>
              <a:t>**</a:t>
            </a:r>
            <a:r>
              <a:rPr lang="uk-UA" sz="800" i="1" baseline="0"/>
              <a:t> </a:t>
            </a:r>
            <a:r>
              <a:rPr lang="uk-UA" sz="800" i="1"/>
              <a:t>Допуск граничних відхилень розміру фасадів згідно</a:t>
            </a:r>
            <a:r>
              <a:rPr lang="uk-UA" sz="800" i="1" baseline="0"/>
              <a:t> </a:t>
            </a:r>
            <a:r>
              <a:rPr lang="uk-UA" sz="800" i="1"/>
              <a:t>ДСТУ 6449.5-82</a:t>
            </a:r>
            <a:r>
              <a:rPr lang="uk-UA" sz="800" i="1" baseline="0"/>
              <a:t> (</a:t>
            </a:r>
            <a:r>
              <a:rPr lang="uk-UA" sz="800" i="1"/>
              <a:t> ±0,6мм  -  фасад</a:t>
            </a:r>
            <a:r>
              <a:rPr lang="uk-UA" sz="800" i="1" baseline="0"/>
              <a:t> від 50 до 120 мм;  </a:t>
            </a:r>
            <a:r>
              <a:rPr lang="uk-UA" sz="8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±1,0мм  - фасад</a:t>
            </a:r>
            <a:r>
              <a:rPr lang="uk-UA" sz="80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від 121 до 315 мм; </a:t>
            </a:r>
            <a:r>
              <a:rPr lang="uk-UA" sz="8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±1,6мм </a:t>
            </a:r>
            <a:r>
              <a:rPr lang="uk-UA" sz="80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- </a:t>
            </a:r>
            <a:r>
              <a:rPr lang="uk-UA" sz="8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фасад</a:t>
            </a:r>
            <a:r>
              <a:rPr lang="uk-UA" sz="80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від 316  до 1000 мм)</a:t>
            </a:r>
            <a:endParaRPr lang="x-none" sz="800" i="1"/>
          </a:p>
        </xdr:txBody>
      </xdr:sp>
    </xdr:grpSp>
    <xdr:clientData/>
  </xdr:twoCellAnchor>
  <xdr:twoCellAnchor editAs="absolute">
    <xdr:from>
      <xdr:col>82</xdr:col>
      <xdr:colOff>425799</xdr:colOff>
      <xdr:row>0</xdr:row>
      <xdr:rowOff>0</xdr:rowOff>
    </xdr:from>
    <xdr:to>
      <xdr:col>93</xdr:col>
      <xdr:colOff>261362</xdr:colOff>
      <xdr:row>1</xdr:row>
      <xdr:rowOff>133350</xdr:rowOff>
    </xdr:to>
    <xdr:pic>
      <xdr:nvPicPr>
        <xdr:cNvPr id="1131" name="Изображение 2">
          <a:extLst>
            <a:ext uri="{FF2B5EF4-FFF2-40B4-BE49-F238E27FC236}">
              <a16:creationId xmlns:a16="http://schemas.microsoft.com/office/drawing/2014/main" id="{F3EBF82E-76D0-4CD9-84E0-EAE34AF7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14925" y="0"/>
          <a:ext cx="6543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668055</xdr:colOff>
      <xdr:row>1</xdr:row>
      <xdr:rowOff>358050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60868F8E-8375-4192-BA7C-DE66A62FD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" y="0"/>
          <a:ext cx="2182529" cy="720000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18</xdr:row>
      <xdr:rowOff>400050</xdr:rowOff>
    </xdr:from>
    <xdr:to>
      <xdr:col>6</xdr:col>
      <xdr:colOff>723900</xdr:colOff>
      <xdr:row>21</xdr:row>
      <xdr:rowOff>92122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09850" y="5476875"/>
          <a:ext cx="3800475" cy="6826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12</xdr:row>
      <xdr:rowOff>0</xdr:rowOff>
    </xdr:from>
    <xdr:to>
      <xdr:col>10</xdr:col>
      <xdr:colOff>414296</xdr:colOff>
      <xdr:row>59</xdr:row>
      <xdr:rowOff>12861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2397125"/>
          <a:ext cx="6383296" cy="7474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uxeform.ua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Q66"/>
  <sheetViews>
    <sheetView tabSelected="1" view="pageBreakPreview" zoomScaleNormal="100" zoomScaleSheetLayoutView="100" workbookViewId="0">
      <selection activeCell="J14" sqref="J14"/>
    </sheetView>
  </sheetViews>
  <sheetFormatPr defaultRowHeight="18" outlineLevelCol="1"/>
  <cols>
    <col min="1" max="1" width="5.5703125" style="8" customWidth="1"/>
    <col min="2" max="2" width="17.140625" style="8" customWidth="1"/>
    <col min="3" max="3" width="12.28515625" style="8" customWidth="1"/>
    <col min="4" max="4" width="14.42578125" style="55" customWidth="1"/>
    <col min="5" max="5" width="17.42578125" style="8" customWidth="1"/>
    <col min="6" max="7" width="18.42578125" style="8" customWidth="1"/>
    <col min="8" max="8" width="15.85546875" style="8" customWidth="1"/>
    <col min="9" max="9" width="8.7109375" style="8" customWidth="1"/>
    <col min="10" max="10" width="26.5703125" style="8" customWidth="1"/>
    <col min="11" max="11" width="12.85546875" style="8" hidden="1" customWidth="1"/>
    <col min="12" max="12" width="13.7109375" style="8" hidden="1" customWidth="1"/>
    <col min="13" max="13" width="36" style="8" hidden="1" customWidth="1" outlineLevel="1"/>
    <col min="14" max="14" width="13.7109375" style="8" hidden="1" customWidth="1" outlineLevel="1"/>
    <col min="15" max="16" width="13.28515625" style="8" hidden="1" customWidth="1"/>
    <col min="17" max="18" width="15.5703125" style="8" hidden="1" customWidth="1"/>
    <col min="19" max="26" width="6" style="8" hidden="1" customWidth="1"/>
    <col min="27" max="34" width="6" style="8" customWidth="1"/>
    <col min="35" max="16384" width="9.140625" style="8"/>
  </cols>
  <sheetData>
    <row r="1" spans="1:43" ht="28.5" customHeight="1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43" ht="38.25" customHeight="1">
      <c r="A2" s="6"/>
      <c r="B2" s="132" t="s">
        <v>88</v>
      </c>
      <c r="C2" s="133"/>
      <c r="D2" s="133"/>
      <c r="E2" s="133"/>
      <c r="F2" s="133"/>
      <c r="G2" s="133"/>
      <c r="H2" s="133"/>
      <c r="I2" s="133"/>
      <c r="J2" s="133"/>
      <c r="K2" s="6"/>
      <c r="L2" s="6"/>
      <c r="M2" s="6"/>
      <c r="N2" s="6"/>
      <c r="O2" s="6"/>
      <c r="P2" s="6"/>
      <c r="AH2" s="128"/>
      <c r="AI2" s="128"/>
      <c r="AJ2" s="128"/>
      <c r="AK2" s="128"/>
      <c r="AL2" s="128"/>
      <c r="AM2" s="128"/>
      <c r="AN2" s="128"/>
      <c r="AO2" s="128"/>
      <c r="AP2" s="128"/>
      <c r="AQ2" s="128"/>
    </row>
    <row r="3" spans="1:43">
      <c r="A3" s="6"/>
      <c r="B3" s="133" t="s">
        <v>44</v>
      </c>
      <c r="C3" s="133"/>
      <c r="D3" s="133"/>
      <c r="E3" s="133"/>
      <c r="F3" s="133"/>
      <c r="G3" s="133"/>
      <c r="H3" s="133"/>
      <c r="I3" s="133"/>
      <c r="J3" s="133"/>
      <c r="K3" s="6"/>
      <c r="L3" s="6"/>
      <c r="M3" s="6"/>
      <c r="N3" s="6"/>
      <c r="O3" s="6"/>
      <c r="P3" s="6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43" ht="10.5" customHeight="1">
      <c r="A4" s="6"/>
      <c r="B4" s="9"/>
      <c r="C4" s="9"/>
      <c r="D4" s="10"/>
      <c r="E4" s="9"/>
      <c r="F4" s="9"/>
      <c r="G4" s="9"/>
      <c r="H4" s="9"/>
      <c r="I4" s="9"/>
      <c r="J4" s="9"/>
      <c r="K4" s="9"/>
      <c r="L4" s="6"/>
      <c r="M4" s="6"/>
      <c r="N4" s="6"/>
      <c r="O4" s="6"/>
      <c r="P4" s="6"/>
      <c r="AH4" s="128"/>
      <c r="AI4" s="128"/>
      <c r="AJ4" s="128"/>
      <c r="AK4" s="128"/>
      <c r="AL4" s="128"/>
      <c r="AM4" s="128"/>
      <c r="AN4" s="128"/>
      <c r="AO4" s="128"/>
      <c r="AP4" s="128"/>
      <c r="AQ4" s="128"/>
    </row>
    <row r="5" spans="1:43" ht="15.75" customHeight="1">
      <c r="A5" s="11">
        <v>1</v>
      </c>
      <c r="B5" s="12" t="s">
        <v>45</v>
      </c>
      <c r="C5" s="13"/>
      <c r="D5" s="14"/>
      <c r="K5" s="6"/>
      <c r="L5" s="6"/>
      <c r="M5" s="6"/>
      <c r="N5" s="6"/>
      <c r="O5" s="6"/>
      <c r="P5" s="6"/>
      <c r="AH5" s="128"/>
      <c r="AI5" s="128"/>
      <c r="AJ5" s="128"/>
      <c r="AK5" s="128"/>
      <c r="AL5" s="128"/>
      <c r="AM5" s="128"/>
      <c r="AN5" s="128"/>
      <c r="AO5" s="128"/>
      <c r="AP5" s="128"/>
      <c r="AQ5" s="128"/>
    </row>
    <row r="6" spans="1:43" ht="15.75" customHeight="1">
      <c r="B6" s="15" t="s">
        <v>46</v>
      </c>
      <c r="C6" s="15"/>
      <c r="D6" s="16"/>
      <c r="E6" s="15"/>
      <c r="F6" s="15"/>
      <c r="G6" s="15"/>
      <c r="H6" s="15" t="s">
        <v>53</v>
      </c>
      <c r="K6" s="6"/>
      <c r="L6" s="6"/>
      <c r="M6" s="6"/>
      <c r="N6" s="6"/>
      <c r="O6" s="6"/>
      <c r="P6" s="6"/>
    </row>
    <row r="7" spans="1:43" ht="15.75" customHeight="1">
      <c r="B7" s="134" t="s">
        <v>47</v>
      </c>
      <c r="C7" s="134"/>
      <c r="D7" s="129"/>
      <c r="E7" s="129"/>
      <c r="F7" s="129"/>
      <c r="H7" s="134" t="s">
        <v>50</v>
      </c>
      <c r="I7" s="134"/>
      <c r="J7" s="17"/>
      <c r="K7" s="6"/>
      <c r="L7" s="6"/>
      <c r="M7" s="6"/>
      <c r="N7" s="18"/>
      <c r="O7" s="6"/>
      <c r="P7" s="6"/>
    </row>
    <row r="8" spans="1:43">
      <c r="B8" s="134" t="s">
        <v>42</v>
      </c>
      <c r="C8" s="134"/>
      <c r="D8" s="129"/>
      <c r="E8" s="129"/>
      <c r="F8" s="129"/>
      <c r="H8" s="136" t="s">
        <v>42</v>
      </c>
      <c r="I8" s="136"/>
      <c r="J8" s="19"/>
      <c r="K8" s="6"/>
      <c r="L8" s="6"/>
      <c r="M8" s="6"/>
      <c r="N8" s="6"/>
      <c r="O8" s="6"/>
      <c r="P8" s="6"/>
    </row>
    <row r="9" spans="1:43">
      <c r="B9" s="134" t="s">
        <v>43</v>
      </c>
      <c r="C9" s="134"/>
      <c r="D9" s="129"/>
      <c r="E9" s="129"/>
      <c r="F9" s="129"/>
      <c r="H9" s="136" t="s">
        <v>43</v>
      </c>
      <c r="I9" s="136"/>
      <c r="J9" s="19"/>
      <c r="K9" s="6"/>
      <c r="L9" s="6"/>
      <c r="M9" s="6"/>
      <c r="N9" s="6"/>
      <c r="O9" s="6"/>
      <c r="P9" s="6"/>
    </row>
    <row r="10" spans="1:43">
      <c r="B10" s="134" t="s">
        <v>48</v>
      </c>
      <c r="C10" s="134"/>
      <c r="D10" s="130">
        <v>0</v>
      </c>
      <c r="E10" s="130"/>
      <c r="F10" s="130"/>
      <c r="H10" s="134" t="s">
        <v>51</v>
      </c>
      <c r="I10" s="134"/>
      <c r="J10" s="19"/>
      <c r="K10" s="6"/>
      <c r="L10" s="6"/>
      <c r="M10" s="6"/>
      <c r="N10" s="20"/>
      <c r="O10" s="6"/>
      <c r="P10" s="6"/>
    </row>
    <row r="11" spans="1:43">
      <c r="B11" s="134" t="s">
        <v>49</v>
      </c>
      <c r="C11" s="134"/>
      <c r="D11" s="131"/>
      <c r="E11" s="131"/>
      <c r="F11" s="131"/>
      <c r="H11" s="135" t="s">
        <v>52</v>
      </c>
      <c r="I11" s="135"/>
      <c r="J11" s="19"/>
      <c r="K11" s="6"/>
      <c r="L11" s="6"/>
      <c r="M11" s="6"/>
      <c r="N11" s="20"/>
      <c r="O11" s="6"/>
      <c r="P11" s="6"/>
    </row>
    <row r="12" spans="1:43">
      <c r="A12" s="6"/>
      <c r="B12" s="6"/>
      <c r="C12" s="6"/>
      <c r="D12" s="7"/>
      <c r="E12" s="6"/>
      <c r="F12" s="6"/>
      <c r="G12" s="6"/>
      <c r="H12" s="6"/>
      <c r="I12" s="6"/>
      <c r="J12" s="21"/>
      <c r="K12" s="6"/>
      <c r="L12" s="6"/>
      <c r="M12" s="6"/>
      <c r="N12" s="20"/>
      <c r="O12" s="6"/>
      <c r="P12" s="6"/>
    </row>
    <row r="13" spans="1:43" ht="42" customHeight="1">
      <c r="A13" s="22">
        <v>2</v>
      </c>
      <c r="B13" s="141" t="s">
        <v>74</v>
      </c>
      <c r="C13" s="141"/>
      <c r="D13" s="141"/>
      <c r="E13" s="23" t="s">
        <v>41</v>
      </c>
      <c r="F13" s="23" t="s">
        <v>54</v>
      </c>
      <c r="G13" s="23" t="s">
        <v>77</v>
      </c>
      <c r="H13" s="6"/>
      <c r="I13" s="6"/>
      <c r="J13" s="6"/>
      <c r="K13" s="24"/>
      <c r="L13" s="6"/>
      <c r="M13" s="6"/>
      <c r="N13" s="25" t="s">
        <v>81</v>
      </c>
      <c r="O13" s="6"/>
      <c r="P13" s="6"/>
    </row>
    <row r="14" spans="1:43" ht="37.5" customHeight="1">
      <c r="A14" s="6"/>
      <c r="B14" s="138" t="s">
        <v>134</v>
      </c>
      <c r="C14" s="139"/>
      <c r="D14" s="140"/>
      <c r="E14" s="26" t="str">
        <f>CONCATENATE(VLOOKUP(M14,соответствие!I:AI,25,0), "                 ",VLOOKUP(M16,'для впр'!$C$1:$D$4,2,0))</f>
        <v>SmartLine                 High Gloss</v>
      </c>
      <c r="F14" s="27" t="str">
        <f>IF(M16="ME","ТАК",(IF(M16="MM","ТАК",(IF(M16="GL","НI",(IF(M16="MT","НI")))))))</f>
        <v>НI</v>
      </c>
      <c r="G14" s="28">
        <f>VLOOKUP(M14,соответствие!I:M,5,0)</f>
        <v>1532</v>
      </c>
      <c r="H14" s="6"/>
      <c r="I14" s="6"/>
      <c r="J14" s="6"/>
      <c r="K14" s="6"/>
      <c r="L14" s="6"/>
      <c r="M14" s="29" t="str">
        <f>IFERROR(VLOOKUP(B14,соответствие!$G$2:$X$25,3,0)," ")</f>
        <v>SL-GL0001U- MDF-RAL 9016</v>
      </c>
      <c r="N14" s="6" t="str">
        <f>VLOOKUP('Фасади LF Etalon Ввод даних'!M14,соответствие!E:AR,36,0)</f>
        <v>Hranipex</v>
      </c>
      <c r="O14" s="6"/>
      <c r="P14" s="6"/>
    </row>
    <row r="15" spans="1:43" ht="18" customHeight="1">
      <c r="A15" s="6"/>
      <c r="B15" s="21"/>
      <c r="C15" s="21"/>
      <c r="D15" s="30"/>
      <c r="E15" s="21"/>
      <c r="F15" s="21"/>
      <c r="G15" s="21"/>
      <c r="H15" s="6"/>
      <c r="I15" s="6"/>
      <c r="J15" s="6"/>
      <c r="K15" s="6"/>
      <c r="L15" s="6"/>
      <c r="M15" s="6"/>
      <c r="N15" s="6"/>
      <c r="O15" s="6"/>
      <c r="P15" s="6"/>
    </row>
    <row r="16" spans="1:43" ht="36" customHeight="1">
      <c r="A16" s="22">
        <v>3</v>
      </c>
      <c r="B16" s="141" t="s">
        <v>80</v>
      </c>
      <c r="C16" s="141"/>
      <c r="D16" s="141"/>
      <c r="E16" s="23" t="s">
        <v>71</v>
      </c>
      <c r="F16" s="23" t="s">
        <v>72</v>
      </c>
      <c r="G16" s="23" t="s">
        <v>73</v>
      </c>
      <c r="I16" s="6"/>
      <c r="J16" s="23" t="s">
        <v>85</v>
      </c>
      <c r="K16" s="6"/>
      <c r="L16" s="6"/>
      <c r="M16" s="6" t="str">
        <f>VLOOKUP(M14,соответствие!I:Y,17,0)</f>
        <v>GL</v>
      </c>
      <c r="N16" s="6"/>
      <c r="O16" s="6"/>
      <c r="P16" s="6"/>
    </row>
    <row r="17" spans="1:23" ht="37.5" customHeight="1">
      <c r="A17" s="22"/>
      <c r="B17" s="142" t="s">
        <v>10</v>
      </c>
      <c r="C17" s="142"/>
      <c r="D17" s="142"/>
      <c r="E17" s="23" t="str">
        <f>IFERROR(IF(B17='для впр'!A3,"внеси дані по крайці у Примітку",IF(B17='для впр'!$A$2,VLOOKUP('Фасади LF Etalon Ввод даних'!F17,соответствие!$S$3:$V$19,2,0),VLOOKUP('Фасади LF Etalon Ввод даних'!F17,соответствие!$N$3:$Q$19,2,0))), "измените ТМ кромки")</f>
        <v>High Gloss</v>
      </c>
      <c r="F17" s="23" t="str">
        <f>IF(B17='для впр'!A3,"внеси дані по крайці у Примітку",(IF(B17='для впр'!$A$2,VLOOKUP('Фасади LF Etalon Ввод даних'!M14,'для впр'!$A$10:$O$26,9,0),VLOOKUP('Фасади LF Etalon Ввод даних'!M14,'для впр'!A10:H26,5,0))))</f>
        <v>HU 108681</v>
      </c>
      <c r="G17" s="23" t="str">
        <f>IF(B17='для впр'!A3,"внеси дані по крайці у Примітку",IF(B17='для впр'!$A$2,VLOOKUP('Фасади LF Etalon Ввод даних'!F17,соответствие!$S$3:$V$24,4,0),VLOOKUP('Фасади LF Etalon Ввод даних'!F17,соответствие!$N$3:$Q$19,4,0)))</f>
        <v>22x1,0</v>
      </c>
      <c r="I17" s="6"/>
      <c r="J17" s="26" t="str">
        <f>VLOOKUP('Фасади LF Etalon Ввод даних'!M14,соответствие!E:AR,36,0)</f>
        <v>Hranipex</v>
      </c>
      <c r="K17" s="6"/>
      <c r="L17" s="6"/>
      <c r="M17" s="18"/>
      <c r="N17" s="6"/>
      <c r="O17" s="6"/>
      <c r="P17" s="6"/>
    </row>
    <row r="18" spans="1:23" ht="8.25" customHeight="1">
      <c r="A18" s="6"/>
      <c r="B18" s="6"/>
      <c r="C18" s="6"/>
      <c r="D18" s="7"/>
      <c r="E18" s="6"/>
      <c r="F18" s="6"/>
      <c r="G18" s="6"/>
      <c r="H18" s="6"/>
      <c r="I18" s="20"/>
      <c r="J18" s="20"/>
      <c r="K18" s="6"/>
      <c r="L18" s="6"/>
      <c r="M18" s="6"/>
      <c r="N18" s="6"/>
      <c r="O18" s="6"/>
      <c r="P18" s="6"/>
    </row>
    <row r="19" spans="1:23" ht="33.75" customHeight="1">
      <c r="A19" s="22">
        <v>4</v>
      </c>
      <c r="B19" s="137" t="s">
        <v>75</v>
      </c>
      <c r="C19" s="137"/>
      <c r="D19" s="137"/>
      <c r="E19" s="137"/>
      <c r="F19" s="137"/>
      <c r="G19" s="137"/>
      <c r="H19" s="137"/>
      <c r="I19" s="20"/>
      <c r="J19" s="20"/>
      <c r="K19" s="6"/>
      <c r="L19" s="6"/>
      <c r="M19" s="6"/>
      <c r="N19" s="6"/>
      <c r="O19" s="6"/>
      <c r="P19" s="6"/>
    </row>
    <row r="20" spans="1:23" ht="25.5" customHeight="1">
      <c r="A20" s="22"/>
      <c r="B20" s="22"/>
      <c r="C20" s="22"/>
      <c r="D20" s="31"/>
      <c r="E20" s="22"/>
      <c r="F20" s="22"/>
      <c r="G20" s="22"/>
      <c r="H20" s="22"/>
      <c r="I20" s="20"/>
      <c r="J20" s="20"/>
      <c r="K20" s="6"/>
      <c r="L20" s="6"/>
      <c r="M20" s="6"/>
      <c r="N20" s="6"/>
      <c r="O20" s="6"/>
      <c r="P20" s="6"/>
    </row>
    <row r="21" spans="1:23" ht="18.75" customHeight="1">
      <c r="A21" s="6"/>
      <c r="B21" s="32" t="s">
        <v>79</v>
      </c>
      <c r="C21" s="6"/>
      <c r="D21" s="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23" ht="9.75" customHeight="1">
      <c r="A22" s="6"/>
      <c r="B22" s="6"/>
      <c r="C22" s="6"/>
      <c r="D22" s="7"/>
      <c r="E22" s="6"/>
      <c r="F22" s="6"/>
      <c r="G22" s="6"/>
      <c r="H22" s="6"/>
      <c r="I22" s="18"/>
      <c r="J22" s="6"/>
      <c r="K22" s="6"/>
      <c r="L22" s="6"/>
      <c r="M22" s="6"/>
      <c r="N22" s="6"/>
      <c r="O22" s="6"/>
      <c r="P22" s="6"/>
    </row>
    <row r="23" spans="1:23" ht="45">
      <c r="A23" s="23" t="s">
        <v>0</v>
      </c>
      <c r="B23" s="23" t="s">
        <v>55</v>
      </c>
      <c r="C23" s="23" t="s">
        <v>28</v>
      </c>
      <c r="D23" s="33" t="s">
        <v>56</v>
      </c>
      <c r="E23" s="23" t="s">
        <v>60</v>
      </c>
      <c r="F23" s="26" t="s">
        <v>57</v>
      </c>
      <c r="G23" s="26" t="s">
        <v>27</v>
      </c>
      <c r="H23" s="26" t="s">
        <v>70</v>
      </c>
      <c r="I23" s="120" t="s">
        <v>58</v>
      </c>
      <c r="J23" s="120"/>
      <c r="K23" s="6"/>
      <c r="L23" s="6"/>
      <c r="M23" s="6">
        <f>IF(B24&gt;0,1," ")</f>
        <v>1</v>
      </c>
      <c r="N23" s="6"/>
      <c r="O23" s="6"/>
      <c r="P23" s="6"/>
      <c r="W23" s="34"/>
    </row>
    <row r="24" spans="1:23">
      <c r="A24" s="35">
        <v>1</v>
      </c>
      <c r="B24" s="36">
        <v>200</v>
      </c>
      <c r="C24" s="36">
        <v>300</v>
      </c>
      <c r="D24" s="37">
        <v>1</v>
      </c>
      <c r="E24" s="38">
        <v>1</v>
      </c>
      <c r="F24" s="39">
        <f t="shared" ref="F24:F31" si="0">IF(B24*C24/1000000*D24&lt;=0,0,B24*C24/1000000*D24)</f>
        <v>0.06</v>
      </c>
      <c r="G24" s="39">
        <f t="shared" ref="G24:G31" si="1">(B24+C24)*2/1000*D24</f>
        <v>1</v>
      </c>
      <c r="H24" s="39">
        <f t="shared" ref="H24:H43" si="2">IF(F24&gt;0,$G$14*F24,0)</f>
        <v>91.92</v>
      </c>
      <c r="I24" s="114"/>
      <c r="J24" s="115"/>
      <c r="K24" s="6"/>
      <c r="L24" s="20"/>
      <c r="M24" s="6"/>
      <c r="N24" s="6"/>
      <c r="O24" s="6"/>
      <c r="P24" s="6"/>
      <c r="W24" s="34"/>
    </row>
    <row r="25" spans="1:23">
      <c r="A25" s="35">
        <v>2</v>
      </c>
      <c r="B25" s="36"/>
      <c r="C25" s="36"/>
      <c r="D25" s="37"/>
      <c r="E25" s="38">
        <v>1</v>
      </c>
      <c r="F25" s="39">
        <f t="shared" si="0"/>
        <v>0</v>
      </c>
      <c r="G25" s="39">
        <f t="shared" si="1"/>
        <v>0</v>
      </c>
      <c r="H25" s="39">
        <f t="shared" si="2"/>
        <v>0</v>
      </c>
      <c r="I25" s="114"/>
      <c r="J25" s="115"/>
      <c r="K25" s="6"/>
      <c r="L25" s="20"/>
      <c r="M25" s="6"/>
      <c r="N25" s="6"/>
      <c r="O25" s="6"/>
      <c r="P25" s="6"/>
      <c r="W25" s="34"/>
    </row>
    <row r="26" spans="1:23">
      <c r="A26" s="35">
        <v>3</v>
      </c>
      <c r="B26" s="36"/>
      <c r="C26" s="36"/>
      <c r="D26" s="37"/>
      <c r="E26" s="38">
        <v>1</v>
      </c>
      <c r="F26" s="39">
        <f t="shared" si="0"/>
        <v>0</v>
      </c>
      <c r="G26" s="39">
        <f t="shared" si="1"/>
        <v>0</v>
      </c>
      <c r="H26" s="39">
        <f t="shared" si="2"/>
        <v>0</v>
      </c>
      <c r="I26" s="114"/>
      <c r="J26" s="115"/>
      <c r="K26" s="6"/>
      <c r="L26" s="6"/>
      <c r="M26" s="6"/>
      <c r="N26" s="6"/>
      <c r="O26" s="6"/>
      <c r="P26" s="6"/>
      <c r="T26" s="40"/>
      <c r="U26" s="40"/>
      <c r="W26" s="34"/>
    </row>
    <row r="27" spans="1:23">
      <c r="A27" s="35">
        <v>4</v>
      </c>
      <c r="B27" s="36"/>
      <c r="C27" s="36"/>
      <c r="D27" s="37"/>
      <c r="E27" s="38">
        <v>1</v>
      </c>
      <c r="F27" s="39">
        <f t="shared" si="0"/>
        <v>0</v>
      </c>
      <c r="G27" s="39">
        <f t="shared" si="1"/>
        <v>0</v>
      </c>
      <c r="H27" s="39">
        <f t="shared" si="2"/>
        <v>0</v>
      </c>
      <c r="I27" s="114"/>
      <c r="J27" s="115"/>
      <c r="K27" s="6"/>
      <c r="L27" s="6"/>
      <c r="M27" s="6"/>
      <c r="N27" s="6"/>
      <c r="O27" s="6"/>
      <c r="P27" s="6"/>
      <c r="T27" s="40"/>
      <c r="U27" s="40"/>
      <c r="W27" s="34"/>
    </row>
    <row r="28" spans="1:23">
      <c r="A28" s="35">
        <v>5</v>
      </c>
      <c r="B28" s="36"/>
      <c r="C28" s="36"/>
      <c r="D28" s="37"/>
      <c r="E28" s="38">
        <v>1</v>
      </c>
      <c r="F28" s="39">
        <f t="shared" si="0"/>
        <v>0</v>
      </c>
      <c r="G28" s="39">
        <f t="shared" si="1"/>
        <v>0</v>
      </c>
      <c r="H28" s="39">
        <f t="shared" si="2"/>
        <v>0</v>
      </c>
      <c r="I28" s="114"/>
      <c r="J28" s="115"/>
      <c r="K28" s="6"/>
      <c r="L28" s="6"/>
      <c r="M28" s="6"/>
      <c r="N28" s="6"/>
      <c r="O28" s="6"/>
      <c r="P28" s="6"/>
      <c r="W28" s="34"/>
    </row>
    <row r="29" spans="1:23">
      <c r="A29" s="35">
        <v>6</v>
      </c>
      <c r="B29" s="36"/>
      <c r="C29" s="36"/>
      <c r="D29" s="37"/>
      <c r="E29" s="38">
        <v>1</v>
      </c>
      <c r="F29" s="39">
        <f t="shared" si="0"/>
        <v>0</v>
      </c>
      <c r="G29" s="39">
        <f t="shared" si="1"/>
        <v>0</v>
      </c>
      <c r="H29" s="39">
        <f t="shared" si="2"/>
        <v>0</v>
      </c>
      <c r="I29" s="114"/>
      <c r="J29" s="115"/>
      <c r="K29" s="6"/>
      <c r="L29" s="6"/>
      <c r="M29" s="6"/>
      <c r="N29" s="6"/>
      <c r="O29" s="6"/>
      <c r="P29" s="6"/>
      <c r="W29" s="34"/>
    </row>
    <row r="30" spans="1:23">
      <c r="A30" s="35">
        <v>7</v>
      </c>
      <c r="B30" s="36"/>
      <c r="C30" s="36"/>
      <c r="D30" s="37"/>
      <c r="E30" s="38">
        <v>1</v>
      </c>
      <c r="F30" s="39">
        <f t="shared" si="0"/>
        <v>0</v>
      </c>
      <c r="G30" s="39">
        <f t="shared" si="1"/>
        <v>0</v>
      </c>
      <c r="H30" s="39">
        <f t="shared" si="2"/>
        <v>0</v>
      </c>
      <c r="I30" s="114"/>
      <c r="J30" s="115"/>
      <c r="K30" s="6"/>
      <c r="L30" s="6"/>
      <c r="M30" s="6"/>
      <c r="N30" s="6"/>
      <c r="O30" s="6"/>
      <c r="P30" s="6"/>
    </row>
    <row r="31" spans="1:23">
      <c r="A31" s="35">
        <v>8</v>
      </c>
      <c r="B31" s="36"/>
      <c r="C31" s="36"/>
      <c r="D31" s="37"/>
      <c r="E31" s="38">
        <v>1</v>
      </c>
      <c r="F31" s="39">
        <f t="shared" si="0"/>
        <v>0</v>
      </c>
      <c r="G31" s="39">
        <f t="shared" si="1"/>
        <v>0</v>
      </c>
      <c r="H31" s="39">
        <f t="shared" si="2"/>
        <v>0</v>
      </c>
      <c r="I31" s="114"/>
      <c r="J31" s="115"/>
      <c r="K31" s="6"/>
      <c r="L31" s="6"/>
      <c r="M31" s="6"/>
      <c r="N31" s="6"/>
      <c r="O31" s="6"/>
      <c r="P31" s="6"/>
    </row>
    <row r="32" spans="1:23">
      <c r="A32" s="35">
        <v>9</v>
      </c>
      <c r="B32" s="36"/>
      <c r="C32" s="36"/>
      <c r="D32" s="37"/>
      <c r="E32" s="38">
        <v>1</v>
      </c>
      <c r="F32" s="39">
        <f t="shared" ref="F32:F41" si="3">IF(B32*C32/1000000*D32&lt;=0,0,B32*C32/1000000*D32)</f>
        <v>0</v>
      </c>
      <c r="G32" s="39">
        <f t="shared" ref="G32:G41" si="4">(B32+C32)*2/1000*D32</f>
        <v>0</v>
      </c>
      <c r="H32" s="39">
        <f t="shared" ref="H32:H41" si="5">IF(F32&gt;0,$G$14*F32,0)</f>
        <v>0</v>
      </c>
      <c r="I32" s="95"/>
      <c r="J32" s="96"/>
      <c r="K32" s="6"/>
      <c r="L32" s="6"/>
      <c r="M32" s="6"/>
      <c r="N32" s="6"/>
      <c r="O32" s="6"/>
      <c r="P32" s="6"/>
    </row>
    <row r="33" spans="1:26">
      <c r="A33" s="35">
        <v>10</v>
      </c>
      <c r="B33" s="36"/>
      <c r="C33" s="36"/>
      <c r="D33" s="37"/>
      <c r="E33" s="38">
        <v>1</v>
      </c>
      <c r="F33" s="39">
        <f t="shared" si="3"/>
        <v>0</v>
      </c>
      <c r="G33" s="39">
        <f t="shared" si="4"/>
        <v>0</v>
      </c>
      <c r="H33" s="39">
        <f t="shared" si="5"/>
        <v>0</v>
      </c>
      <c r="I33" s="95"/>
      <c r="J33" s="96"/>
      <c r="K33" s="6"/>
      <c r="L33" s="6"/>
      <c r="M33" s="6"/>
      <c r="N33" s="6"/>
      <c r="O33" s="6"/>
      <c r="P33" s="6"/>
    </row>
    <row r="34" spans="1:26">
      <c r="A34" s="35">
        <v>11</v>
      </c>
      <c r="B34" s="36"/>
      <c r="C34" s="36"/>
      <c r="D34" s="37"/>
      <c r="E34" s="38">
        <v>1</v>
      </c>
      <c r="F34" s="39">
        <f t="shared" si="3"/>
        <v>0</v>
      </c>
      <c r="G34" s="39">
        <f t="shared" si="4"/>
        <v>0</v>
      </c>
      <c r="H34" s="39">
        <f t="shared" si="5"/>
        <v>0</v>
      </c>
      <c r="I34" s="95"/>
      <c r="J34" s="96"/>
      <c r="K34" s="6"/>
      <c r="L34" s="6"/>
      <c r="M34" s="6"/>
      <c r="N34" s="6"/>
      <c r="O34" s="6"/>
      <c r="P34" s="6"/>
    </row>
    <row r="35" spans="1:26">
      <c r="A35" s="35">
        <v>12</v>
      </c>
      <c r="B35" s="36"/>
      <c r="C35" s="36"/>
      <c r="D35" s="37"/>
      <c r="E35" s="38">
        <v>1</v>
      </c>
      <c r="F35" s="39">
        <f t="shared" si="3"/>
        <v>0</v>
      </c>
      <c r="G35" s="39">
        <f t="shared" si="4"/>
        <v>0</v>
      </c>
      <c r="H35" s="39">
        <f t="shared" si="5"/>
        <v>0</v>
      </c>
      <c r="I35" s="95"/>
      <c r="J35" s="96"/>
      <c r="K35" s="6"/>
      <c r="L35" s="6"/>
      <c r="M35" s="6"/>
      <c r="N35" s="6"/>
      <c r="O35" s="6"/>
      <c r="P35" s="6"/>
    </row>
    <row r="36" spans="1:26">
      <c r="A36" s="35">
        <v>13</v>
      </c>
      <c r="B36" s="36"/>
      <c r="C36" s="36"/>
      <c r="D36" s="37"/>
      <c r="E36" s="38">
        <v>1</v>
      </c>
      <c r="F36" s="39">
        <f t="shared" si="3"/>
        <v>0</v>
      </c>
      <c r="G36" s="39">
        <f t="shared" si="4"/>
        <v>0</v>
      </c>
      <c r="H36" s="39">
        <f t="shared" si="5"/>
        <v>0</v>
      </c>
      <c r="I36" s="95"/>
      <c r="J36" s="96"/>
      <c r="K36" s="6"/>
      <c r="L36" s="6"/>
      <c r="M36" s="6"/>
      <c r="N36" s="6"/>
      <c r="O36" s="6"/>
      <c r="P36" s="6"/>
    </row>
    <row r="37" spans="1:26">
      <c r="A37" s="35">
        <v>14</v>
      </c>
      <c r="B37" s="36"/>
      <c r="C37" s="36"/>
      <c r="D37" s="37"/>
      <c r="E37" s="38">
        <v>1</v>
      </c>
      <c r="F37" s="39">
        <f t="shared" si="3"/>
        <v>0</v>
      </c>
      <c r="G37" s="39">
        <f t="shared" si="4"/>
        <v>0</v>
      </c>
      <c r="H37" s="39">
        <f t="shared" si="5"/>
        <v>0</v>
      </c>
      <c r="I37" s="95"/>
      <c r="J37" s="96"/>
      <c r="K37" s="6"/>
      <c r="L37" s="6"/>
      <c r="M37" s="6"/>
      <c r="N37" s="6"/>
      <c r="O37" s="6"/>
      <c r="P37" s="6"/>
    </row>
    <row r="38" spans="1:26">
      <c r="A38" s="35">
        <v>15</v>
      </c>
      <c r="B38" s="36"/>
      <c r="C38" s="36"/>
      <c r="D38" s="37"/>
      <c r="E38" s="38">
        <v>1</v>
      </c>
      <c r="F38" s="39">
        <f t="shared" si="3"/>
        <v>0</v>
      </c>
      <c r="G38" s="39">
        <f t="shared" si="4"/>
        <v>0</v>
      </c>
      <c r="H38" s="39">
        <f t="shared" si="5"/>
        <v>0</v>
      </c>
      <c r="I38" s="95"/>
      <c r="J38" s="96"/>
      <c r="K38" s="6"/>
      <c r="L38" s="6"/>
      <c r="M38" s="6"/>
      <c r="N38" s="6"/>
      <c r="O38" s="6"/>
      <c r="P38" s="6"/>
    </row>
    <row r="39" spans="1:26">
      <c r="A39" s="35">
        <v>16</v>
      </c>
      <c r="B39" s="36"/>
      <c r="C39" s="36"/>
      <c r="D39" s="37"/>
      <c r="E39" s="38">
        <v>1</v>
      </c>
      <c r="F39" s="39">
        <f t="shared" si="3"/>
        <v>0</v>
      </c>
      <c r="G39" s="39">
        <f t="shared" si="4"/>
        <v>0</v>
      </c>
      <c r="H39" s="39">
        <f t="shared" si="5"/>
        <v>0</v>
      </c>
      <c r="I39" s="95"/>
      <c r="J39" s="96"/>
      <c r="K39" s="6"/>
      <c r="L39" s="6"/>
      <c r="M39" s="6"/>
      <c r="N39" s="6"/>
      <c r="O39" s="6"/>
      <c r="P39" s="6"/>
    </row>
    <row r="40" spans="1:26">
      <c r="A40" s="35">
        <v>17</v>
      </c>
      <c r="B40" s="36"/>
      <c r="C40" s="36"/>
      <c r="D40" s="37"/>
      <c r="E40" s="38">
        <v>1</v>
      </c>
      <c r="F40" s="39">
        <f t="shared" si="3"/>
        <v>0</v>
      </c>
      <c r="G40" s="39">
        <f t="shared" si="4"/>
        <v>0</v>
      </c>
      <c r="H40" s="39">
        <f t="shared" si="5"/>
        <v>0</v>
      </c>
      <c r="I40" s="95"/>
      <c r="J40" s="96"/>
      <c r="K40" s="6"/>
      <c r="L40" s="6"/>
      <c r="M40" s="6"/>
      <c r="N40" s="6"/>
      <c r="O40" s="6"/>
      <c r="P40" s="6"/>
    </row>
    <row r="41" spans="1:26">
      <c r="A41" s="35">
        <v>18</v>
      </c>
      <c r="B41" s="36"/>
      <c r="C41" s="36"/>
      <c r="D41" s="37"/>
      <c r="E41" s="38">
        <v>1</v>
      </c>
      <c r="F41" s="39">
        <f t="shared" si="3"/>
        <v>0</v>
      </c>
      <c r="G41" s="39">
        <f t="shared" si="4"/>
        <v>0</v>
      </c>
      <c r="H41" s="39">
        <f t="shared" si="5"/>
        <v>0</v>
      </c>
      <c r="I41" s="95"/>
      <c r="J41" s="96"/>
      <c r="K41" s="6"/>
      <c r="L41" s="6"/>
      <c r="M41" s="6"/>
      <c r="N41" s="6"/>
      <c r="O41" s="6"/>
      <c r="P41" s="6"/>
    </row>
    <row r="42" spans="1:26">
      <c r="A42" s="35">
        <v>19</v>
      </c>
      <c r="B42" s="36"/>
      <c r="C42" s="36"/>
      <c r="D42" s="37"/>
      <c r="E42" s="38">
        <v>1</v>
      </c>
      <c r="F42" s="39">
        <f>IF(B42*C42/1000000*D42&lt;=0,0,B42*C42/1000000*D42)</f>
        <v>0</v>
      </c>
      <c r="G42" s="39">
        <f>(B42+C42)*2/1000*D42</f>
        <v>0</v>
      </c>
      <c r="H42" s="39">
        <f t="shared" si="2"/>
        <v>0</v>
      </c>
      <c r="I42" s="114"/>
      <c r="J42" s="115"/>
      <c r="K42" s="6"/>
      <c r="L42" s="6"/>
      <c r="M42" s="6"/>
      <c r="N42" s="6"/>
      <c r="O42" s="6"/>
      <c r="P42" s="6"/>
    </row>
    <row r="43" spans="1:26">
      <c r="A43" s="35">
        <v>20</v>
      </c>
      <c r="B43" s="36"/>
      <c r="C43" s="36"/>
      <c r="D43" s="37"/>
      <c r="E43" s="38">
        <v>1</v>
      </c>
      <c r="F43" s="39">
        <f>IF(B43*C43/1000000*D43&lt;=0,0,B43*C43/1000000*D43)</f>
        <v>0</v>
      </c>
      <c r="G43" s="39">
        <f>(B43+C43)*2/1000*D43</f>
        <v>0</v>
      </c>
      <c r="H43" s="39">
        <f t="shared" si="2"/>
        <v>0</v>
      </c>
      <c r="I43" s="114"/>
      <c r="J43" s="115"/>
      <c r="K43" s="6"/>
      <c r="L43" s="6"/>
      <c r="M43" s="6"/>
      <c r="N43" s="6"/>
      <c r="O43" s="6"/>
      <c r="P43" s="6"/>
    </row>
    <row r="44" spans="1:26">
      <c r="A44" s="117" t="s">
        <v>78</v>
      </c>
      <c r="B44" s="118"/>
      <c r="C44" s="118"/>
      <c r="D44" s="118"/>
      <c r="E44" s="119"/>
      <c r="F44" s="41">
        <f>SUM(F24:F43)</f>
        <v>0.06</v>
      </c>
      <c r="G44" s="41">
        <f>SUM(G24:G43)</f>
        <v>1</v>
      </c>
      <c r="H44" s="41">
        <f>SUM(H24:H43)</f>
        <v>91.92</v>
      </c>
      <c r="I44" s="114"/>
      <c r="J44" s="115"/>
      <c r="K44" s="6"/>
      <c r="L44" s="6"/>
      <c r="M44" s="6"/>
      <c r="N44" s="6"/>
      <c r="O44" s="6"/>
      <c r="P44" s="6"/>
      <c r="V44" s="42"/>
      <c r="Z44" s="42"/>
    </row>
    <row r="45" spans="1:26">
      <c r="A45" s="117">
        <v>6</v>
      </c>
      <c r="B45" s="118"/>
      <c r="C45" s="118"/>
      <c r="D45" s="118"/>
      <c r="E45" s="119"/>
      <c r="F45" s="43"/>
      <c r="G45" s="44"/>
      <c r="H45" s="45">
        <f>H44*(1-D10)</f>
        <v>91.92</v>
      </c>
      <c r="I45" s="123"/>
      <c r="J45" s="124"/>
      <c r="K45" s="6"/>
      <c r="L45" s="6"/>
      <c r="M45" s="6"/>
      <c r="N45" s="6"/>
      <c r="O45" s="6"/>
      <c r="P45" s="6"/>
      <c r="V45" s="42"/>
    </row>
    <row r="46" spans="1:26" ht="15.75" customHeight="1">
      <c r="A46" s="6"/>
      <c r="B46" s="46" t="s">
        <v>197</v>
      </c>
      <c r="C46" s="6"/>
      <c r="D46" s="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V46" s="42"/>
    </row>
    <row r="47" spans="1:26" ht="6" customHeight="1">
      <c r="A47" s="6"/>
      <c r="C47" s="6"/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V47" s="42"/>
    </row>
    <row r="48" spans="1:26" ht="6" customHeight="1">
      <c r="A48" s="6"/>
      <c r="C48" s="6"/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V48" s="42"/>
    </row>
    <row r="49" spans="1:22" ht="73.5" customHeight="1">
      <c r="A49" s="47">
        <v>5</v>
      </c>
      <c r="B49" s="122" t="s">
        <v>59</v>
      </c>
      <c r="C49" s="122"/>
      <c r="D49" s="122"/>
      <c r="E49" s="22"/>
      <c r="F49" s="125"/>
      <c r="G49" s="126"/>
      <c r="H49" s="126"/>
      <c r="I49" s="126"/>
      <c r="J49" s="127"/>
      <c r="K49" s="6"/>
      <c r="L49" s="6"/>
      <c r="M49" s="6"/>
      <c r="N49" s="6"/>
      <c r="O49" s="6"/>
      <c r="P49" s="6"/>
      <c r="V49" s="42"/>
    </row>
    <row r="50" spans="1:22" ht="24.75" customHeight="1">
      <c r="A50" s="22"/>
      <c r="B50" s="22"/>
      <c r="C50" s="22"/>
      <c r="D50" s="31"/>
      <c r="E50" s="22"/>
      <c r="F50" s="22"/>
      <c r="G50" s="22"/>
      <c r="H50" s="22"/>
      <c r="I50" s="22"/>
      <c r="J50" s="22"/>
      <c r="K50" s="22"/>
      <c r="L50" s="6"/>
      <c r="M50" s="6"/>
      <c r="N50" s="6"/>
      <c r="O50" s="6"/>
      <c r="P50" s="6"/>
      <c r="V50" s="42"/>
    </row>
    <row r="51" spans="1:22" ht="29.25" customHeight="1">
      <c r="A51" s="6"/>
      <c r="B51" s="6"/>
      <c r="C51" s="6"/>
      <c r="D51" s="48"/>
      <c r="E51" s="6"/>
      <c r="F51" s="6"/>
      <c r="G51" s="6"/>
      <c r="H51" s="6"/>
      <c r="I51" s="49"/>
      <c r="J51" s="49"/>
      <c r="K51" s="6"/>
      <c r="L51" s="50"/>
      <c r="M51" s="6"/>
      <c r="N51" s="6"/>
      <c r="O51" s="6"/>
      <c r="P51" s="6"/>
      <c r="V51" s="42"/>
    </row>
    <row r="52" spans="1:22" s="52" customFormat="1" ht="18" customHeight="1">
      <c r="A52" s="116" t="s">
        <v>76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51"/>
      <c r="M52" s="51"/>
      <c r="N52" s="51"/>
      <c r="O52" s="51"/>
      <c r="P52" s="51"/>
      <c r="V52" s="53"/>
    </row>
    <row r="53" spans="1:22" s="52" customFormat="1" ht="9.75" customHeigh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54"/>
      <c r="M53" s="51"/>
      <c r="N53" s="51"/>
      <c r="O53" s="51"/>
      <c r="P53" s="51"/>
      <c r="V53" s="53"/>
    </row>
    <row r="54" spans="1:22" s="52" customFormat="1" ht="9.7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51"/>
      <c r="M54" s="51"/>
      <c r="N54" s="51"/>
      <c r="O54" s="51"/>
      <c r="P54" s="51"/>
      <c r="V54" s="53"/>
    </row>
    <row r="55" spans="1:22">
      <c r="A55" s="6"/>
      <c r="B55" s="6"/>
      <c r="C55" s="6"/>
      <c r="D55" s="48"/>
      <c r="E55" s="6"/>
      <c r="F55" s="121"/>
      <c r="G55" s="121"/>
      <c r="H55" s="121"/>
      <c r="I55" s="121"/>
      <c r="J55" s="6"/>
      <c r="K55" s="6"/>
      <c r="L55" s="6"/>
      <c r="M55" s="6"/>
      <c r="N55" s="6"/>
      <c r="O55" s="6"/>
      <c r="P55" s="6"/>
      <c r="V55" s="42"/>
    </row>
    <row r="56" spans="1:22">
      <c r="A56" s="6"/>
      <c r="B56" s="6"/>
      <c r="C56" s="6"/>
      <c r="D56" s="7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V56" s="42"/>
    </row>
    <row r="57" spans="1:22">
      <c r="A57" s="6"/>
      <c r="B57" s="6"/>
      <c r="C57" s="6"/>
      <c r="D57" s="7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V57" s="42"/>
    </row>
    <row r="58" spans="1:22">
      <c r="A58" s="6"/>
      <c r="B58" s="6"/>
      <c r="C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V58" s="42"/>
    </row>
    <row r="59" spans="1:22">
      <c r="A59" s="6"/>
      <c r="B59" s="6"/>
      <c r="C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V59" s="42"/>
    </row>
    <row r="60" spans="1:22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22">
      <c r="A61" s="6"/>
      <c r="B61" s="6"/>
      <c r="C61" s="6"/>
      <c r="D61" s="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22">
      <c r="A62" s="6"/>
      <c r="B62" s="6"/>
      <c r="C62" s="6"/>
      <c r="D62" s="7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22">
      <c r="A63" s="6"/>
      <c r="B63" s="6"/>
      <c r="C63" s="6"/>
      <c r="D63" s="7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22">
      <c r="A64" s="6"/>
      <c r="B64" s="6"/>
      <c r="C64" s="6"/>
      <c r="D64" s="7"/>
      <c r="E64" s="6"/>
      <c r="F64" s="6"/>
      <c r="G64" s="6"/>
      <c r="H64" s="6"/>
      <c r="I64" s="6"/>
      <c r="J64" s="6"/>
      <c r="K64" s="6"/>
    </row>
    <row r="65" spans="1:11">
      <c r="A65" s="6"/>
      <c r="B65" s="6"/>
      <c r="C65" s="6"/>
      <c r="D65" s="7"/>
      <c r="E65" s="6"/>
      <c r="F65" s="6"/>
      <c r="G65" s="6"/>
      <c r="H65" s="6"/>
      <c r="I65" s="6"/>
      <c r="J65" s="6"/>
      <c r="K65" s="6"/>
    </row>
    <row r="66" spans="1:11">
      <c r="A66" s="6"/>
      <c r="B66" s="6"/>
      <c r="C66" s="6"/>
      <c r="D66" s="7"/>
      <c r="E66" s="6"/>
      <c r="F66" s="6"/>
      <c r="G66" s="6"/>
      <c r="H66" s="6"/>
      <c r="I66" s="6"/>
      <c r="J66" s="6"/>
      <c r="K66" s="6"/>
    </row>
  </sheetData>
  <sheetProtection formatCells="0" formatColumns="0" formatRows="0" insertColumns="0" insertRows="0" insertHyperlinks="0" deleteColumns="0" deleteRows="0" sort="0" autoFilter="0" pivotTables="0"/>
  <mergeCells count="44">
    <mergeCell ref="B19:H19"/>
    <mergeCell ref="B14:D14"/>
    <mergeCell ref="B7:C7"/>
    <mergeCell ref="B8:C8"/>
    <mergeCell ref="B10:C10"/>
    <mergeCell ref="B11:C11"/>
    <mergeCell ref="B13:D13"/>
    <mergeCell ref="B17:D17"/>
    <mergeCell ref="B16:D16"/>
    <mergeCell ref="AH2:AQ5"/>
    <mergeCell ref="D7:F7"/>
    <mergeCell ref="D8:F8"/>
    <mergeCell ref="D10:F10"/>
    <mergeCell ref="D11:F11"/>
    <mergeCell ref="B2:J2"/>
    <mergeCell ref="B3:J3"/>
    <mergeCell ref="H7:I7"/>
    <mergeCell ref="H10:I10"/>
    <mergeCell ref="H11:I11"/>
    <mergeCell ref="H8:I8"/>
    <mergeCell ref="B9:C9"/>
    <mergeCell ref="D9:F9"/>
    <mergeCell ref="H9:I9"/>
    <mergeCell ref="F55:I55"/>
    <mergeCell ref="I30:J30"/>
    <mergeCell ref="B49:D49"/>
    <mergeCell ref="I45:J45"/>
    <mergeCell ref="F49:J49"/>
    <mergeCell ref="I43:J43"/>
    <mergeCell ref="I24:J24"/>
    <mergeCell ref="I23:J23"/>
    <mergeCell ref="I25:J25"/>
    <mergeCell ref="I26:J26"/>
    <mergeCell ref="I27:J27"/>
    <mergeCell ref="I28:J28"/>
    <mergeCell ref="I29:J29"/>
    <mergeCell ref="I31:J31"/>
    <mergeCell ref="I42:J42"/>
    <mergeCell ref="A54:K54"/>
    <mergeCell ref="I44:J44"/>
    <mergeCell ref="A44:E44"/>
    <mergeCell ref="A45:E45"/>
    <mergeCell ref="A52:K52"/>
    <mergeCell ref="A53:K53"/>
  </mergeCells>
  <phoneticPr fontId="0" type="noConversion"/>
  <conditionalFormatting sqref="G14">
    <cfRule type="cellIs" dxfId="6" priority="13" operator="equal">
      <formula>"..."</formula>
    </cfRule>
    <cfRule type="cellIs" dxfId="5" priority="14" operator="greaterThan">
      <formula>3000</formula>
    </cfRule>
  </conditionalFormatting>
  <conditionalFormatting sqref="B24:C24">
    <cfRule type="cellIs" dxfId="4" priority="8" operator="between">
      <formula>0.0001</formula>
      <formula>49</formula>
    </cfRule>
  </conditionalFormatting>
  <conditionalFormatting sqref="E17">
    <cfRule type="cellIs" dxfId="3" priority="7" operator="equal">
      <formula>"измените ТМ кромки"</formula>
    </cfRule>
  </conditionalFormatting>
  <conditionalFormatting sqref="J17">
    <cfRule type="cellIs" dxfId="2" priority="6" operator="equal">
      <formula>"измените ТМ кромки"</formula>
    </cfRule>
  </conditionalFormatting>
  <conditionalFormatting sqref="B17:D17">
    <cfRule type="cellIs" dxfId="1" priority="15" operator="notEqual">
      <formula>$J$17</formula>
    </cfRule>
  </conditionalFormatting>
  <conditionalFormatting sqref="B25:C43">
    <cfRule type="cellIs" dxfId="0" priority="3" operator="between">
      <formula>0.0001</formula>
      <formula>49</formula>
    </cfRule>
  </conditionalFormatting>
  <hyperlinks>
    <hyperlink ref="A52" r:id="rId1"/>
  </hyperlinks>
  <pageMargins left="0.19685039370078741" right="0.27559055118110237" top="0.24" bottom="0.15748031496062992" header="0.19685039370078741" footer="0.15748031496062992"/>
  <pageSetup paperSize="9" scale="65" fitToHeight="2" orientation="portrait" r:id="rId2"/>
  <headerFooter alignWithMargins="0"/>
  <ignoredErrors>
    <ignoredError sqref="N14 M16" evalError="1"/>
  </ignoredError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'для впр'!$A$1:$A$4</xm:f>
          </x14:formula1>
          <xm:sqref>B17:D17</xm:sqref>
        </x14:dataValidation>
        <x14:dataValidation type="list" allowBlank="1" showInputMessage="1" showErrorMessage="1">
          <x14:formula1>
            <xm:f>Декори!$A$4:$A$19</xm:f>
          </x14:formula1>
          <xm:sqref>B14:D14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9"/>
  <sheetViews>
    <sheetView view="pageBreakPreview" zoomScaleNormal="100" zoomScaleSheetLayoutView="100" workbookViewId="0">
      <selection activeCell="B35" sqref="B35"/>
    </sheetView>
  </sheetViews>
  <sheetFormatPr defaultRowHeight="12.75"/>
  <cols>
    <col min="1" max="1" width="54.85546875" style="57" customWidth="1"/>
    <col min="2" max="2" width="156.28515625" style="57" customWidth="1"/>
    <col min="3" max="16384" width="9.140625" style="57"/>
  </cols>
  <sheetData>
    <row r="3" spans="1:2" ht="25.5">
      <c r="A3" s="56" t="s">
        <v>90</v>
      </c>
      <c r="B3" s="56" t="s">
        <v>89</v>
      </c>
    </row>
    <row r="4" spans="1:2">
      <c r="A4" s="92" t="s">
        <v>134</v>
      </c>
      <c r="B4" s="92" t="s">
        <v>91</v>
      </c>
    </row>
    <row r="5" spans="1:2">
      <c r="A5" s="92" t="s">
        <v>135</v>
      </c>
      <c r="B5" s="92" t="s">
        <v>92</v>
      </c>
    </row>
    <row r="6" spans="1:2">
      <c r="A6" s="92" t="s">
        <v>136</v>
      </c>
      <c r="B6" s="92" t="s">
        <v>138</v>
      </c>
    </row>
    <row r="7" spans="1:2">
      <c r="A7" s="92" t="s">
        <v>137</v>
      </c>
      <c r="B7" s="92" t="s">
        <v>139</v>
      </c>
    </row>
    <row r="8" spans="1:2">
      <c r="A8" s="92" t="s">
        <v>96</v>
      </c>
      <c r="B8" s="92" t="s">
        <v>93</v>
      </c>
    </row>
    <row r="9" spans="1:2">
      <c r="A9" s="92" t="s">
        <v>97</v>
      </c>
      <c r="B9" s="92" t="s">
        <v>94</v>
      </c>
    </row>
    <row r="10" spans="1:2">
      <c r="A10" s="92" t="s">
        <v>98</v>
      </c>
      <c r="B10" s="92" t="s">
        <v>95</v>
      </c>
    </row>
    <row r="11" spans="1:2">
      <c r="A11" s="92" t="s">
        <v>99</v>
      </c>
      <c r="B11" s="92" t="s">
        <v>140</v>
      </c>
    </row>
    <row r="12" spans="1:2">
      <c r="A12" s="97" t="s">
        <v>151</v>
      </c>
      <c r="B12" s="98" t="s">
        <v>154</v>
      </c>
    </row>
    <row r="13" spans="1:2">
      <c r="A13" s="97" t="s">
        <v>152</v>
      </c>
      <c r="B13" s="98" t="s">
        <v>155</v>
      </c>
    </row>
    <row r="14" spans="1:2">
      <c r="A14" s="97" t="s">
        <v>153</v>
      </c>
      <c r="B14" s="98" t="s">
        <v>156</v>
      </c>
    </row>
    <row r="15" spans="1:2">
      <c r="A15" s="97" t="s">
        <v>146</v>
      </c>
      <c r="B15" s="98" t="s">
        <v>157</v>
      </c>
    </row>
    <row r="16" spans="1:2">
      <c r="A16" s="97" t="s">
        <v>147</v>
      </c>
      <c r="B16" s="98" t="s">
        <v>158</v>
      </c>
    </row>
    <row r="17" spans="1:2">
      <c r="A17" s="97" t="s">
        <v>148</v>
      </c>
      <c r="B17" s="98" t="s">
        <v>159</v>
      </c>
    </row>
    <row r="18" spans="1:2">
      <c r="A18" s="97" t="s">
        <v>149</v>
      </c>
      <c r="B18" s="98" t="s">
        <v>160</v>
      </c>
    </row>
    <row r="19" spans="1:2">
      <c r="A19" s="97" t="s">
        <v>150</v>
      </c>
      <c r="B19" s="98" t="s">
        <v>161</v>
      </c>
    </row>
    <row r="20" spans="1:2">
      <c r="A20" s="60"/>
      <c r="B20" s="60"/>
    </row>
    <row r="21" spans="1:2">
      <c r="A21" s="59"/>
      <c r="B21" s="59"/>
    </row>
    <row r="22" spans="1:2">
      <c r="A22" s="59"/>
      <c r="B22" s="59"/>
    </row>
    <row r="23" spans="1:2">
      <c r="A23" s="59"/>
      <c r="B23" s="59"/>
    </row>
    <row r="24" spans="1:2">
      <c r="A24" s="59"/>
      <c r="B24" s="59"/>
    </row>
    <row r="25" spans="1:2">
      <c r="A25" s="59"/>
      <c r="B25" s="59"/>
    </row>
    <row r="26" spans="1:2">
      <c r="A26" s="59"/>
      <c r="B26" s="59"/>
    </row>
    <row r="27" spans="1:2">
      <c r="A27" s="59"/>
      <c r="B27" s="59"/>
    </row>
    <row r="28" spans="1:2">
      <c r="A28" s="59"/>
      <c r="B28" s="59"/>
    </row>
    <row r="29" spans="1:2">
      <c r="A29" s="59"/>
      <c r="B29" s="59"/>
    </row>
    <row r="30" spans="1:2">
      <c r="A30" s="59"/>
      <c r="B30" s="59"/>
    </row>
    <row r="31" spans="1:2">
      <c r="A31" s="59"/>
      <c r="B31" s="59"/>
    </row>
    <row r="32" spans="1:2">
      <c r="A32" s="59"/>
      <c r="B32" s="59"/>
    </row>
    <row r="33" spans="1:2">
      <c r="A33" s="59"/>
      <c r="B33" s="59"/>
    </row>
    <row r="34" spans="1:2">
      <c r="A34" s="59"/>
      <c r="B34" s="59"/>
    </row>
    <row r="35" spans="1:2">
      <c r="A35" s="59"/>
      <c r="B35" s="59"/>
    </row>
    <row r="36" spans="1:2">
      <c r="A36" s="59"/>
      <c r="B36" s="59"/>
    </row>
    <row r="37" spans="1:2">
      <c r="A37" s="59"/>
      <c r="B37" s="59"/>
    </row>
    <row r="38" spans="1:2">
      <c r="A38" s="59"/>
      <c r="B38" s="59"/>
    </row>
    <row r="39" spans="1:2">
      <c r="A39" s="59"/>
      <c r="B39" s="59"/>
    </row>
    <row r="40" spans="1:2">
      <c r="A40" s="59"/>
      <c r="B40" s="59"/>
    </row>
    <row r="41" spans="1:2">
      <c r="A41" s="59"/>
      <c r="B41" s="59"/>
    </row>
    <row r="42" spans="1:2">
      <c r="A42" s="59"/>
      <c r="B42" s="59"/>
    </row>
    <row r="43" spans="1:2">
      <c r="A43" s="59"/>
      <c r="B43" s="59"/>
    </row>
    <row r="44" spans="1:2">
      <c r="A44" s="59"/>
      <c r="B44" s="59"/>
    </row>
    <row r="45" spans="1:2">
      <c r="A45" s="59"/>
      <c r="B45" s="59"/>
    </row>
    <row r="46" spans="1:2">
      <c r="A46" s="59"/>
      <c r="B46" s="59"/>
    </row>
    <row r="47" spans="1:2">
      <c r="A47" s="59"/>
      <c r="B47" s="59"/>
    </row>
    <row r="48" spans="1:2">
      <c r="A48" s="59"/>
      <c r="B48" s="59"/>
    </row>
    <row r="49" spans="1:2">
      <c r="A49" s="59"/>
      <c r="B49" s="59"/>
    </row>
  </sheetData>
  <sheetProtection algorithmName="SHA-512" hashValue="HRerKDvMOekz4S1dgYOINaKogFcWPUhb21aNoapPLnKywF9Aq2+zoFto8d1O0I0dKRUsvsurnRlgPgb20BZ8TQ==" saltValue="Jghg5Fl6B4rOhiBDcj+M0w==" spinCount="100000" sheet="1" objects="1" scenarios="1"/>
  <phoneticPr fontId="5" type="noConversion"/>
  <pageMargins left="0.74803149606299213" right="0.27559055118110237" top="0.62992125984251968" bottom="0.55118110236220474" header="0.51181102362204722" footer="0.51181102362204722"/>
  <pageSetup paperSize="9" scale="65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"/>
  <sheetViews>
    <sheetView view="pageBreakPreview" topLeftCell="C1" zoomScale="60" zoomScaleNormal="100" workbookViewId="0">
      <selection activeCell="A66" sqref="A66"/>
    </sheetView>
  </sheetViews>
  <sheetFormatPr defaultRowHeight="12.75"/>
  <sheetData>
    <row r="2" spans="1:14" ht="34.5">
      <c r="B2" s="3" t="s">
        <v>61</v>
      </c>
      <c r="N2" s="5" t="s">
        <v>66</v>
      </c>
    </row>
    <row r="3" spans="1:14" ht="18">
      <c r="C3" s="2" t="s">
        <v>62</v>
      </c>
    </row>
    <row r="4" spans="1:14" ht="6.75" customHeight="1">
      <c r="C4" s="2"/>
    </row>
    <row r="5" spans="1:14" ht="18">
      <c r="A5" s="2" t="s">
        <v>68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">
      <c r="A6" s="2" t="s">
        <v>69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5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4" ht="18">
      <c r="A8" s="4" t="s">
        <v>63</v>
      </c>
      <c r="B8" s="1"/>
      <c r="C8" s="1"/>
      <c r="D8" s="1"/>
      <c r="E8" s="1"/>
      <c r="F8" s="4" t="s">
        <v>64</v>
      </c>
      <c r="G8" s="1"/>
      <c r="H8" s="1"/>
      <c r="I8" s="1"/>
      <c r="J8" s="1"/>
      <c r="K8" s="2"/>
    </row>
    <row r="9" spans="1:14" ht="18">
      <c r="A9" s="4" t="s">
        <v>65</v>
      </c>
      <c r="B9" s="1"/>
      <c r="C9" s="1"/>
      <c r="D9" s="1"/>
      <c r="E9" s="1"/>
      <c r="F9" s="4" t="s">
        <v>67</v>
      </c>
      <c r="G9" s="1"/>
      <c r="H9" s="1"/>
      <c r="I9" s="1"/>
      <c r="J9" s="1"/>
      <c r="K9" s="2"/>
    </row>
    <row r="10" spans="1:14" ht="18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</sheetData>
  <pageMargins left="0.53" right="0.2" top="0.33" bottom="0.34" header="0.31496062992125984" footer="0.31496062992125984"/>
  <pageSetup paperSize="9"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9"/>
  <sheetViews>
    <sheetView workbookViewId="0">
      <selection activeCell="B36" sqref="B36"/>
    </sheetView>
  </sheetViews>
  <sheetFormatPr defaultRowHeight="12.75"/>
  <cols>
    <col min="1" max="1" width="19.85546875" style="57" customWidth="1"/>
    <col min="2" max="2" width="52.85546875" style="57" customWidth="1"/>
    <col min="3" max="3" width="17.28515625" style="57" customWidth="1"/>
    <col min="4" max="4" width="17.42578125" style="57" customWidth="1"/>
    <col min="5" max="5" width="17.5703125" style="57" customWidth="1"/>
    <col min="6" max="6" width="15" style="57" bestFit="1" customWidth="1"/>
    <col min="7" max="7" width="8.42578125" style="57" bestFit="1" customWidth="1"/>
    <col min="8" max="8" width="8.28515625" style="57" bestFit="1" customWidth="1"/>
    <col min="9" max="9" width="19.42578125" style="57" customWidth="1"/>
    <col min="10" max="10" width="13.7109375" style="57" customWidth="1"/>
    <col min="11" max="11" width="8.42578125" style="57" bestFit="1" customWidth="1"/>
    <col min="12" max="12" width="10.28515625" style="57" bestFit="1" customWidth="1"/>
    <col min="13" max="13" width="18.42578125" style="57" bestFit="1" customWidth="1"/>
    <col min="14" max="14" width="13.140625" style="57" customWidth="1"/>
    <col min="15" max="15" width="15.7109375" style="57" customWidth="1"/>
    <col min="16" max="16384" width="9.140625" style="57"/>
  </cols>
  <sheetData>
    <row r="1" spans="1:13" ht="18">
      <c r="A1" s="57" t="s">
        <v>9</v>
      </c>
      <c r="C1" s="93" t="s">
        <v>36</v>
      </c>
      <c r="D1" s="61" t="s">
        <v>16</v>
      </c>
      <c r="I1" s="62" t="s">
        <v>9</v>
      </c>
      <c r="M1" s="57" t="s">
        <v>9</v>
      </c>
    </row>
    <row r="2" spans="1:13" ht="15">
      <c r="A2" s="57" t="s">
        <v>10</v>
      </c>
      <c r="C2" s="63" t="s">
        <v>37</v>
      </c>
      <c r="D2" s="61" t="s">
        <v>87</v>
      </c>
      <c r="M2" s="57" t="s">
        <v>10</v>
      </c>
    </row>
    <row r="3" spans="1:13" ht="15">
      <c r="A3" s="61" t="s">
        <v>86</v>
      </c>
      <c r="E3" s="64"/>
      <c r="I3" s="64"/>
    </row>
    <row r="4" spans="1:13" ht="15">
      <c r="A4" s="61"/>
      <c r="C4" s="63"/>
      <c r="D4" s="61"/>
      <c r="E4" s="64"/>
      <c r="I4" s="64"/>
    </row>
    <row r="5" spans="1:13" ht="15.75">
      <c r="A5" s="57" t="str">
        <f>IFERROR(IF(VLOOKUP(K11,'для впр'!A10:I26,10,0)='для впр'!I1,"Rehau","Hranipex"),"стандартная к фасаду LF")</f>
        <v>стандартная к фасаду LF</v>
      </c>
      <c r="C5" s="63"/>
      <c r="E5" s="65" t="s">
        <v>6</v>
      </c>
      <c r="I5" s="63"/>
    </row>
    <row r="6" spans="1:13" ht="15.75" thickBot="1">
      <c r="C6" s="63"/>
      <c r="E6" s="64"/>
      <c r="I6" s="64"/>
    </row>
    <row r="7" spans="1:13" ht="15.75">
      <c r="A7" s="144" t="s">
        <v>19</v>
      </c>
      <c r="B7" s="146" t="s">
        <v>20</v>
      </c>
      <c r="C7" s="148" t="s">
        <v>7</v>
      </c>
      <c r="D7" s="149" t="s">
        <v>8</v>
      </c>
      <c r="E7" s="150" t="s">
        <v>9</v>
      </c>
      <c r="F7" s="151"/>
      <c r="G7" s="151"/>
      <c r="H7" s="151"/>
      <c r="I7" s="152" t="s">
        <v>10</v>
      </c>
      <c r="J7" s="152"/>
      <c r="K7" s="152"/>
      <c r="L7" s="152"/>
      <c r="M7" s="144" t="s">
        <v>19</v>
      </c>
    </row>
    <row r="8" spans="1:13" ht="38.25">
      <c r="A8" s="145"/>
      <c r="B8" s="147"/>
      <c r="C8" s="145"/>
      <c r="D8" s="147"/>
      <c r="E8" s="66" t="s">
        <v>11</v>
      </c>
      <c r="F8" s="67" t="s">
        <v>12</v>
      </c>
      <c r="G8" s="67" t="s">
        <v>13</v>
      </c>
      <c r="H8" s="67" t="s">
        <v>14</v>
      </c>
      <c r="I8" s="68" t="s">
        <v>11</v>
      </c>
      <c r="J8" s="67" t="s">
        <v>12</v>
      </c>
      <c r="K8" s="67" t="s">
        <v>13</v>
      </c>
      <c r="L8" s="69" t="s">
        <v>14</v>
      </c>
      <c r="M8" s="145"/>
    </row>
    <row r="9" spans="1:13" ht="15.75">
      <c r="C9" s="143" t="s">
        <v>16</v>
      </c>
      <c r="D9" s="143"/>
      <c r="E9" s="143"/>
      <c r="F9" s="143"/>
      <c r="G9" s="143"/>
      <c r="H9" s="143"/>
      <c r="I9" s="143"/>
      <c r="J9" s="143"/>
      <c r="K9" s="143"/>
      <c r="L9" s="143"/>
    </row>
    <row r="10" spans="1:13" ht="15.75">
      <c r="A10" s="94" t="s">
        <v>118</v>
      </c>
      <c r="B10" s="91" t="s">
        <v>110</v>
      </c>
      <c r="C10" s="100" t="s">
        <v>100</v>
      </c>
      <c r="D10" s="101" t="s">
        <v>104</v>
      </c>
      <c r="E10" s="102"/>
      <c r="F10" s="103"/>
      <c r="G10" s="103"/>
      <c r="H10" s="104"/>
      <c r="I10" s="102" t="s">
        <v>109</v>
      </c>
      <c r="J10" s="103" t="s">
        <v>16</v>
      </c>
      <c r="K10" s="103" t="s">
        <v>17</v>
      </c>
      <c r="L10" s="105" t="s">
        <v>195</v>
      </c>
      <c r="M10" s="94" t="s">
        <v>118</v>
      </c>
    </row>
    <row r="11" spans="1:13" ht="15.75">
      <c r="A11" s="94" t="s">
        <v>119</v>
      </c>
      <c r="B11" s="91" t="s">
        <v>111</v>
      </c>
      <c r="C11" s="100" t="s">
        <v>101</v>
      </c>
      <c r="D11" s="101" t="s">
        <v>105</v>
      </c>
      <c r="E11" s="102">
        <v>72885</v>
      </c>
      <c r="F11" s="103" t="s">
        <v>16</v>
      </c>
      <c r="G11" s="103" t="s">
        <v>17</v>
      </c>
      <c r="H11" s="104" t="s">
        <v>108</v>
      </c>
      <c r="I11" s="106"/>
      <c r="J11" s="103"/>
      <c r="K11" s="103"/>
      <c r="L11" s="105"/>
      <c r="M11" s="94" t="s">
        <v>119</v>
      </c>
    </row>
    <row r="12" spans="1:13" ht="15.75">
      <c r="A12" s="94" t="s">
        <v>120</v>
      </c>
      <c r="B12" s="91" t="s">
        <v>112</v>
      </c>
      <c r="C12" s="107" t="s">
        <v>102</v>
      </c>
      <c r="D12" s="101" t="s">
        <v>106</v>
      </c>
      <c r="E12" s="108"/>
      <c r="F12" s="103"/>
      <c r="G12" s="103"/>
      <c r="H12" s="104"/>
      <c r="I12" s="102" t="s">
        <v>196</v>
      </c>
      <c r="J12" s="103" t="s">
        <v>16</v>
      </c>
      <c r="K12" s="103" t="s">
        <v>17</v>
      </c>
      <c r="L12" s="105" t="s">
        <v>18</v>
      </c>
      <c r="M12" s="94" t="s">
        <v>120</v>
      </c>
    </row>
    <row r="13" spans="1:13" ht="15.75">
      <c r="A13" s="94" t="s">
        <v>121</v>
      </c>
      <c r="B13" s="91" t="s">
        <v>113</v>
      </c>
      <c r="C13" s="100" t="s">
        <v>103</v>
      </c>
      <c r="D13" s="101" t="s">
        <v>107</v>
      </c>
      <c r="E13" s="102">
        <v>140399</v>
      </c>
      <c r="F13" s="103" t="s">
        <v>16</v>
      </c>
      <c r="G13" s="103" t="s">
        <v>17</v>
      </c>
      <c r="H13" s="104" t="s">
        <v>108</v>
      </c>
      <c r="I13" s="106"/>
      <c r="J13" s="103"/>
      <c r="K13" s="103"/>
      <c r="L13" s="105"/>
      <c r="M13" s="94" t="s">
        <v>121</v>
      </c>
    </row>
    <row r="14" spans="1:13" ht="15.75">
      <c r="A14" s="94" t="s">
        <v>122</v>
      </c>
      <c r="B14" s="91" t="s">
        <v>114</v>
      </c>
      <c r="C14" s="100" t="s">
        <v>141</v>
      </c>
      <c r="D14" s="101" t="s">
        <v>104</v>
      </c>
      <c r="E14" s="102">
        <v>76367</v>
      </c>
      <c r="F14" s="103" t="s">
        <v>87</v>
      </c>
      <c r="G14" s="103" t="s">
        <v>17</v>
      </c>
      <c r="H14" s="104" t="s">
        <v>108</v>
      </c>
      <c r="I14" s="106"/>
      <c r="J14" s="103"/>
      <c r="K14" s="103"/>
      <c r="L14" s="105"/>
      <c r="M14" s="94" t="s">
        <v>122</v>
      </c>
    </row>
    <row r="15" spans="1:13" ht="15.75">
      <c r="A15" s="94" t="s">
        <v>123</v>
      </c>
      <c r="B15" s="91" t="s">
        <v>115</v>
      </c>
      <c r="C15" s="100" t="s">
        <v>142</v>
      </c>
      <c r="D15" s="101" t="s">
        <v>105</v>
      </c>
      <c r="E15" s="102">
        <v>77003</v>
      </c>
      <c r="F15" s="103" t="s">
        <v>87</v>
      </c>
      <c r="G15" s="103" t="s">
        <v>17</v>
      </c>
      <c r="H15" s="104" t="s">
        <v>108</v>
      </c>
      <c r="I15" s="106"/>
      <c r="J15" s="103"/>
      <c r="K15" s="103"/>
      <c r="L15" s="105"/>
      <c r="M15" s="94" t="s">
        <v>123</v>
      </c>
    </row>
    <row r="16" spans="1:13" ht="15.75">
      <c r="A16" s="94" t="s">
        <v>124</v>
      </c>
      <c r="B16" s="91" t="s">
        <v>116</v>
      </c>
      <c r="C16" s="107" t="s">
        <v>143</v>
      </c>
      <c r="D16" s="101" t="s">
        <v>106</v>
      </c>
      <c r="E16" s="102">
        <v>140341</v>
      </c>
      <c r="F16" s="103" t="s">
        <v>87</v>
      </c>
      <c r="G16" s="103" t="s">
        <v>17</v>
      </c>
      <c r="H16" s="104" t="s">
        <v>108</v>
      </c>
      <c r="I16" s="102"/>
      <c r="J16" s="103"/>
      <c r="K16" s="103"/>
      <c r="L16" s="105"/>
      <c r="M16" s="94" t="s">
        <v>124</v>
      </c>
    </row>
    <row r="17" spans="1:49" ht="15.75">
      <c r="A17" s="94" t="s">
        <v>125</v>
      </c>
      <c r="B17" s="91" t="s">
        <v>117</v>
      </c>
      <c r="C17" s="100" t="s">
        <v>144</v>
      </c>
      <c r="D17" s="101" t="s">
        <v>107</v>
      </c>
      <c r="E17" s="102">
        <v>140358</v>
      </c>
      <c r="F17" s="103" t="s">
        <v>87</v>
      </c>
      <c r="G17" s="103" t="s">
        <v>17</v>
      </c>
      <c r="H17" s="104" t="s">
        <v>194</v>
      </c>
      <c r="I17" s="102"/>
      <c r="J17" s="103"/>
      <c r="K17" s="103"/>
      <c r="L17" s="105"/>
      <c r="M17" s="94" t="s">
        <v>125</v>
      </c>
    </row>
    <row r="18" spans="1:49" ht="15.75">
      <c r="A18" s="94" t="s">
        <v>162</v>
      </c>
      <c r="B18" s="97" t="s">
        <v>170</v>
      </c>
      <c r="C18" s="70" t="s">
        <v>178</v>
      </c>
      <c r="D18" s="101" t="s">
        <v>104</v>
      </c>
      <c r="E18" s="102"/>
      <c r="F18" s="103"/>
      <c r="G18" s="103"/>
      <c r="H18" s="104"/>
      <c r="I18" s="102" t="s">
        <v>109</v>
      </c>
      <c r="J18" s="103" t="s">
        <v>16</v>
      </c>
      <c r="K18" s="103" t="s">
        <v>17</v>
      </c>
      <c r="L18" s="105" t="s">
        <v>195</v>
      </c>
      <c r="M18" s="94" t="s">
        <v>162</v>
      </c>
    </row>
    <row r="19" spans="1:49" ht="15.75">
      <c r="A19" s="94" t="s">
        <v>163</v>
      </c>
      <c r="B19" s="97" t="s">
        <v>171</v>
      </c>
      <c r="C19" s="70" t="s">
        <v>179</v>
      </c>
      <c r="D19" s="101" t="s">
        <v>105</v>
      </c>
      <c r="E19" s="102">
        <v>72885</v>
      </c>
      <c r="F19" s="103" t="s">
        <v>16</v>
      </c>
      <c r="G19" s="103" t="s">
        <v>17</v>
      </c>
      <c r="H19" s="104" t="s">
        <v>108</v>
      </c>
      <c r="I19" s="106"/>
      <c r="J19" s="103" t="s">
        <v>16</v>
      </c>
      <c r="K19" s="103" t="s">
        <v>17</v>
      </c>
      <c r="L19" s="105" t="s">
        <v>18</v>
      </c>
      <c r="M19" s="94" t="s">
        <v>163</v>
      </c>
    </row>
    <row r="20" spans="1:49" ht="15.75">
      <c r="A20" s="94" t="s">
        <v>164</v>
      </c>
      <c r="B20" s="97" t="s">
        <v>172</v>
      </c>
      <c r="C20" s="72" t="s">
        <v>180</v>
      </c>
      <c r="D20" s="101" t="s">
        <v>106</v>
      </c>
      <c r="E20" s="108"/>
      <c r="F20" s="103"/>
      <c r="G20" s="103"/>
      <c r="H20" s="104"/>
      <c r="I20" s="102" t="s">
        <v>196</v>
      </c>
      <c r="J20" s="103" t="s">
        <v>16</v>
      </c>
      <c r="K20" s="103" t="s">
        <v>17</v>
      </c>
      <c r="L20" s="105" t="s">
        <v>18</v>
      </c>
      <c r="M20" s="94" t="s">
        <v>164</v>
      </c>
    </row>
    <row r="21" spans="1:49" ht="15.75">
      <c r="A21" s="94" t="s">
        <v>165</v>
      </c>
      <c r="B21" s="97" t="s">
        <v>173</v>
      </c>
      <c r="C21" s="70" t="s">
        <v>181</v>
      </c>
      <c r="D21" s="101" t="s">
        <v>107</v>
      </c>
      <c r="E21" s="102">
        <v>140399</v>
      </c>
      <c r="F21" s="103" t="s">
        <v>16</v>
      </c>
      <c r="G21" s="103" t="s">
        <v>17</v>
      </c>
      <c r="H21" s="104" t="s">
        <v>108</v>
      </c>
      <c r="I21" s="106"/>
      <c r="J21" s="103"/>
      <c r="K21" s="103"/>
      <c r="L21" s="105"/>
      <c r="M21" s="94" t="s">
        <v>165</v>
      </c>
    </row>
    <row r="22" spans="1:49" ht="15.75">
      <c r="A22" s="94" t="s">
        <v>166</v>
      </c>
      <c r="B22" s="97" t="s">
        <v>174</v>
      </c>
      <c r="C22" s="70" t="s">
        <v>182</v>
      </c>
      <c r="D22" s="101" t="s">
        <v>104</v>
      </c>
      <c r="E22" s="102">
        <v>76367</v>
      </c>
      <c r="F22" s="103" t="s">
        <v>87</v>
      </c>
      <c r="G22" s="103" t="s">
        <v>17</v>
      </c>
      <c r="H22" s="104" t="s">
        <v>108</v>
      </c>
      <c r="I22" s="106"/>
      <c r="J22" s="103"/>
      <c r="K22" s="103"/>
      <c r="L22" s="105"/>
      <c r="M22" s="94" t="s">
        <v>166</v>
      </c>
    </row>
    <row r="23" spans="1:49" ht="15.75">
      <c r="A23" s="94" t="s">
        <v>167</v>
      </c>
      <c r="B23" s="97" t="s">
        <v>175</v>
      </c>
      <c r="C23" s="70" t="s">
        <v>183</v>
      </c>
      <c r="D23" s="101" t="s">
        <v>105</v>
      </c>
      <c r="E23" s="102">
        <v>77003</v>
      </c>
      <c r="F23" s="103" t="s">
        <v>87</v>
      </c>
      <c r="G23" s="103" t="s">
        <v>17</v>
      </c>
      <c r="H23" s="104" t="s">
        <v>108</v>
      </c>
      <c r="I23" s="106"/>
      <c r="J23" s="103"/>
      <c r="K23" s="103"/>
      <c r="L23" s="105"/>
      <c r="M23" s="94" t="s">
        <v>167</v>
      </c>
    </row>
    <row r="24" spans="1:49" ht="15.75">
      <c r="A24" s="94" t="s">
        <v>168</v>
      </c>
      <c r="B24" s="97" t="s">
        <v>176</v>
      </c>
      <c r="C24" s="72" t="s">
        <v>184</v>
      </c>
      <c r="D24" s="101" t="s">
        <v>106</v>
      </c>
      <c r="E24" s="102">
        <v>140341</v>
      </c>
      <c r="F24" s="103" t="s">
        <v>87</v>
      </c>
      <c r="G24" s="103" t="s">
        <v>17</v>
      </c>
      <c r="H24" s="104" t="s">
        <v>108</v>
      </c>
      <c r="I24" s="102"/>
      <c r="J24" s="103"/>
      <c r="K24" s="103"/>
      <c r="L24" s="105"/>
      <c r="M24" s="94" t="s">
        <v>168</v>
      </c>
    </row>
    <row r="25" spans="1:49" ht="15.75">
      <c r="A25" s="94" t="s">
        <v>169</v>
      </c>
      <c r="B25" s="97" t="s">
        <v>177</v>
      </c>
      <c r="C25" s="70" t="s">
        <v>185</v>
      </c>
      <c r="D25" s="101" t="s">
        <v>107</v>
      </c>
      <c r="E25" s="102">
        <v>140358</v>
      </c>
      <c r="F25" s="103" t="s">
        <v>87</v>
      </c>
      <c r="G25" s="103" t="s">
        <v>17</v>
      </c>
      <c r="H25" s="104" t="s">
        <v>194</v>
      </c>
      <c r="I25" s="102"/>
      <c r="J25" s="103"/>
      <c r="K25" s="103"/>
      <c r="L25" s="105"/>
      <c r="M25" s="94" t="s">
        <v>169</v>
      </c>
    </row>
    <row r="26" spans="1:49" ht="15.75">
      <c r="A26" s="77" t="s">
        <v>29</v>
      </c>
      <c r="B26" s="77" t="s">
        <v>29</v>
      </c>
      <c r="C26" s="78" t="s">
        <v>29</v>
      </c>
      <c r="D26" s="78" t="s">
        <v>29</v>
      </c>
      <c r="E26" s="78" t="s">
        <v>29</v>
      </c>
      <c r="F26" s="78" t="s">
        <v>29</v>
      </c>
      <c r="G26" s="78" t="s">
        <v>29</v>
      </c>
      <c r="H26" s="78" t="s">
        <v>29</v>
      </c>
      <c r="I26" s="78" t="s">
        <v>29</v>
      </c>
      <c r="J26" s="78" t="s">
        <v>29</v>
      </c>
      <c r="K26" s="78" t="s">
        <v>29</v>
      </c>
      <c r="L26" s="78" t="s">
        <v>29</v>
      </c>
      <c r="M26" s="77" t="s">
        <v>29</v>
      </c>
    </row>
    <row r="27" spans="1:49">
      <c r="G27" s="57">
        <v>1</v>
      </c>
      <c r="H27" s="57">
        <v>2</v>
      </c>
      <c r="I27" s="57">
        <v>4</v>
      </c>
      <c r="J27" s="57">
        <v>5</v>
      </c>
      <c r="K27" s="57">
        <v>6</v>
      </c>
      <c r="L27" s="57">
        <v>7</v>
      </c>
      <c r="M27" s="57">
        <v>8</v>
      </c>
      <c r="N27" s="57">
        <v>9</v>
      </c>
      <c r="O27" s="57">
        <v>10</v>
      </c>
      <c r="P27" s="57">
        <v>11</v>
      </c>
      <c r="Q27" s="57">
        <v>12</v>
      </c>
      <c r="R27" s="57">
        <v>13</v>
      </c>
      <c r="S27" s="57">
        <v>14</v>
      </c>
      <c r="T27" s="57">
        <v>15</v>
      </c>
      <c r="U27" s="57">
        <v>16</v>
      </c>
      <c r="V27" s="57">
        <v>17</v>
      </c>
      <c r="W27" s="57">
        <v>18</v>
      </c>
      <c r="X27" s="57">
        <v>19</v>
      </c>
      <c r="Y27" s="57">
        <v>20</v>
      </c>
      <c r="Z27" s="57">
        <v>21</v>
      </c>
      <c r="AA27" s="57">
        <v>22</v>
      </c>
      <c r="AB27" s="57">
        <v>23</v>
      </c>
      <c r="AC27" s="57">
        <v>24</v>
      </c>
      <c r="AD27" s="57">
        <v>25</v>
      </c>
      <c r="AE27" s="57">
        <v>26</v>
      </c>
      <c r="AF27" s="57">
        <v>27</v>
      </c>
      <c r="AG27" s="57">
        <v>28</v>
      </c>
      <c r="AH27" s="57">
        <v>29</v>
      </c>
      <c r="AI27" s="57">
        <v>30</v>
      </c>
      <c r="AJ27" s="57">
        <v>31</v>
      </c>
      <c r="AK27" s="57">
        <v>32</v>
      </c>
      <c r="AL27" s="57">
        <v>33</v>
      </c>
      <c r="AM27" s="57">
        <v>34</v>
      </c>
      <c r="AN27" s="57">
        <v>35</v>
      </c>
      <c r="AO27" s="57">
        <v>36</v>
      </c>
      <c r="AP27" s="57">
        <v>37</v>
      </c>
      <c r="AQ27" s="57">
        <v>38</v>
      </c>
      <c r="AR27" s="57">
        <v>39</v>
      </c>
      <c r="AS27" s="57">
        <v>40</v>
      </c>
      <c r="AT27" s="57">
        <v>41</v>
      </c>
      <c r="AU27" s="57">
        <v>42</v>
      </c>
      <c r="AV27" s="57">
        <v>43</v>
      </c>
      <c r="AW27" s="57">
        <v>44</v>
      </c>
    </row>
    <row r="28" spans="1:49">
      <c r="A28" s="79" t="s">
        <v>40</v>
      </c>
    </row>
    <row r="29" spans="1:49">
      <c r="A29" s="75" t="s">
        <v>39</v>
      </c>
    </row>
    <row r="30" spans="1:49">
      <c r="A30" s="76">
        <v>1</v>
      </c>
    </row>
    <row r="31" spans="1:49">
      <c r="A31" s="76">
        <v>2</v>
      </c>
    </row>
    <row r="32" spans="1:49">
      <c r="A32" s="76">
        <v>3</v>
      </c>
    </row>
    <row r="33" spans="1:1">
      <c r="A33" s="76">
        <v>4</v>
      </c>
    </row>
    <row r="34" spans="1:1">
      <c r="A34" s="76">
        <v>5</v>
      </c>
    </row>
    <row r="35" spans="1:1">
      <c r="A35" s="76">
        <v>6</v>
      </c>
    </row>
    <row r="36" spans="1:1">
      <c r="A36" s="76">
        <v>7</v>
      </c>
    </row>
    <row r="37" spans="1:1">
      <c r="A37" s="76">
        <v>8</v>
      </c>
    </row>
    <row r="38" spans="1:1">
      <c r="A38" s="76">
        <v>9</v>
      </c>
    </row>
    <row r="39" spans="1:1">
      <c r="A39" s="73" t="s">
        <v>38</v>
      </c>
    </row>
  </sheetData>
  <sheetProtection algorithmName="SHA-512" hashValue="ucvIiKYenNOrG0+Y/zK7bs/fAryR/KFjEHNqUO2c31XK5EINm9ed4LsV57MDx0e9qqC5WGwpcPdaKMnBv123XQ==" saltValue="QqKd7haWhlDan8UA795JOg==" spinCount="100000" sheet="1" objects="1" scenarios="1"/>
  <mergeCells count="8">
    <mergeCell ref="C9:L9"/>
    <mergeCell ref="A7:A8"/>
    <mergeCell ref="B7:B8"/>
    <mergeCell ref="M7:M8"/>
    <mergeCell ref="C7:C8"/>
    <mergeCell ref="D7:D8"/>
    <mergeCell ref="E7:H7"/>
    <mergeCell ref="I7:L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26"/>
  <sheetViews>
    <sheetView zoomScaleNormal="100" workbookViewId="0">
      <selection activeCell="V18" sqref="V18"/>
    </sheetView>
  </sheetViews>
  <sheetFormatPr defaultRowHeight="12.75" outlineLevelCol="1"/>
  <cols>
    <col min="1" max="1" width="6.140625" style="57" bestFit="1" customWidth="1"/>
    <col min="2" max="3" width="15" style="57" customWidth="1"/>
    <col min="4" max="4" width="52.140625" style="57" customWidth="1"/>
    <col min="5" max="5" width="21.85546875" style="57" customWidth="1"/>
    <col min="6" max="6" width="29.140625" style="57" customWidth="1"/>
    <col min="7" max="7" width="56.7109375" style="57" customWidth="1"/>
    <col min="8" max="8" width="109.5703125" style="57" customWidth="1"/>
    <col min="9" max="9" width="18.42578125" style="57" bestFit="1" customWidth="1"/>
    <col min="10" max="13" width="15" style="57" customWidth="1" outlineLevel="1"/>
    <col min="14" max="14" width="20.42578125" style="57" bestFit="1" customWidth="1" outlineLevel="1"/>
    <col min="15" max="15" width="13.5703125" style="57" customWidth="1" outlineLevel="1"/>
    <col min="16" max="18" width="9.85546875" style="57" customWidth="1" outlineLevel="1"/>
    <col min="19" max="19" width="12.7109375" style="57" customWidth="1" outlineLevel="1"/>
    <col min="20" max="20" width="12.85546875" style="57" customWidth="1" outlineLevel="1"/>
    <col min="21" max="22" width="9.140625" style="57" customWidth="1" outlineLevel="1"/>
    <col min="23" max="23" width="14.7109375" style="57" customWidth="1" outlineLevel="1"/>
    <col min="24" max="24" width="20.85546875" style="57" customWidth="1" outlineLevel="1"/>
    <col min="25" max="25" width="10.7109375" style="57" customWidth="1" outlineLevel="1"/>
    <col min="26" max="39" width="9.140625" style="57" customWidth="1" outlineLevel="1"/>
    <col min="40" max="40" width="9" style="112" customWidth="1"/>
    <col min="41" max="41" width="15.42578125" style="112" customWidth="1"/>
    <col min="42" max="45" width="9" style="112" customWidth="1"/>
    <col min="46" max="46" width="14.28515625" style="112" customWidth="1"/>
    <col min="47" max="49" width="9" style="112" customWidth="1"/>
    <col min="50" max="16384" width="9.140625" style="57"/>
  </cols>
  <sheetData>
    <row r="1" spans="2:49">
      <c r="AN1" s="109" t="s">
        <v>83</v>
      </c>
      <c r="AO1" s="110"/>
      <c r="AP1" s="110"/>
      <c r="AQ1" s="110"/>
      <c r="AR1" s="111"/>
      <c r="AS1" s="109" t="s">
        <v>84</v>
      </c>
      <c r="AT1" s="110"/>
      <c r="AU1" s="110"/>
      <c r="AV1" s="110"/>
      <c r="AW1" s="111"/>
    </row>
    <row r="2" spans="2:49" ht="89.25">
      <c r="B2" s="80" t="s">
        <v>26</v>
      </c>
      <c r="C2" s="80" t="s">
        <v>25</v>
      </c>
      <c r="D2" s="80" t="s">
        <v>2</v>
      </c>
      <c r="E2" s="81" t="s">
        <v>1</v>
      </c>
      <c r="F2" s="82" t="s">
        <v>1</v>
      </c>
      <c r="G2" s="82" t="s">
        <v>21</v>
      </c>
      <c r="H2" s="82" t="s">
        <v>22</v>
      </c>
      <c r="I2" s="81" t="s">
        <v>1</v>
      </c>
      <c r="J2" s="82" t="s">
        <v>3</v>
      </c>
      <c r="K2" s="82" t="s">
        <v>4</v>
      </c>
      <c r="L2" s="82" t="s">
        <v>3</v>
      </c>
      <c r="M2" s="83" t="s">
        <v>24</v>
      </c>
      <c r="N2" s="59" t="s">
        <v>11</v>
      </c>
      <c r="O2" s="59" t="s">
        <v>12</v>
      </c>
      <c r="P2" s="59" t="s">
        <v>13</v>
      </c>
      <c r="Q2" s="59" t="s">
        <v>14</v>
      </c>
      <c r="R2" s="57" t="s">
        <v>15</v>
      </c>
      <c r="S2" s="68" t="s">
        <v>11</v>
      </c>
      <c r="T2" s="84" t="s">
        <v>12</v>
      </c>
      <c r="U2" s="67" t="s">
        <v>13</v>
      </c>
      <c r="V2" s="69" t="s">
        <v>14</v>
      </c>
      <c r="W2" s="80" t="s">
        <v>26</v>
      </c>
      <c r="X2" s="80" t="s">
        <v>25</v>
      </c>
      <c r="Y2" s="80" t="s">
        <v>35</v>
      </c>
      <c r="Z2" s="85" t="s">
        <v>30</v>
      </c>
      <c r="AA2" s="85" t="s">
        <v>31</v>
      </c>
      <c r="AB2" s="57" t="s">
        <v>34</v>
      </c>
      <c r="AC2" s="57">
        <v>1</v>
      </c>
      <c r="AD2" s="86" t="s">
        <v>32</v>
      </c>
      <c r="AE2" s="86" t="s">
        <v>33</v>
      </c>
      <c r="AF2" s="57">
        <v>1</v>
      </c>
      <c r="AH2" s="57">
        <v>1</v>
      </c>
      <c r="AI2" s="57">
        <v>1</v>
      </c>
      <c r="AJ2" s="69" t="s">
        <v>14</v>
      </c>
      <c r="AK2" s="57">
        <v>1</v>
      </c>
      <c r="AL2" s="57">
        <v>1</v>
      </c>
      <c r="AM2" s="57">
        <v>1</v>
      </c>
      <c r="AN2" s="89" t="s">
        <v>82</v>
      </c>
      <c r="AO2" s="89" t="s">
        <v>11</v>
      </c>
      <c r="AP2" s="89" t="s">
        <v>12</v>
      </c>
      <c r="AQ2" s="89" t="s">
        <v>13</v>
      </c>
      <c r="AR2" s="89" t="s">
        <v>14</v>
      </c>
      <c r="AS2" s="89" t="s">
        <v>82</v>
      </c>
      <c r="AT2" s="89" t="s">
        <v>11</v>
      </c>
      <c r="AU2" s="89" t="s">
        <v>12</v>
      </c>
      <c r="AV2" s="89" t="s">
        <v>13</v>
      </c>
      <c r="AW2" s="89" t="s">
        <v>14</v>
      </c>
    </row>
    <row r="3" spans="2:49" ht="15.75">
      <c r="B3" s="70" t="s">
        <v>100</v>
      </c>
      <c r="C3" s="58" t="s">
        <v>104</v>
      </c>
      <c r="D3" s="91" t="s">
        <v>110</v>
      </c>
      <c r="E3" s="94" t="s">
        <v>118</v>
      </c>
      <c r="F3" s="57" t="s">
        <v>126</v>
      </c>
      <c r="G3" s="92" t="s">
        <v>134</v>
      </c>
      <c r="H3" s="92" t="s">
        <v>91</v>
      </c>
      <c r="I3" s="94" t="s">
        <v>118</v>
      </c>
      <c r="J3" s="87" t="s">
        <v>5</v>
      </c>
      <c r="K3" s="88">
        <v>693</v>
      </c>
      <c r="L3" s="57" t="s">
        <v>23</v>
      </c>
      <c r="M3" s="57">
        <v>1532</v>
      </c>
      <c r="N3" s="102"/>
      <c r="O3" s="103"/>
      <c r="P3" s="103"/>
      <c r="Q3" s="104"/>
      <c r="R3" s="71"/>
      <c r="S3" s="102" t="s">
        <v>109</v>
      </c>
      <c r="T3" s="103" t="s">
        <v>16</v>
      </c>
      <c r="U3" s="103" t="s">
        <v>17</v>
      </c>
      <c r="V3" s="105" t="s">
        <v>195</v>
      </c>
      <c r="W3" s="70" t="s">
        <v>100</v>
      </c>
      <c r="X3" s="58" t="s">
        <v>104</v>
      </c>
      <c r="Y3" s="70" t="s">
        <v>36</v>
      </c>
      <c r="Z3" s="57">
        <v>32</v>
      </c>
      <c r="AA3" s="57">
        <v>32</v>
      </c>
      <c r="AB3" s="57">
        <v>0.84</v>
      </c>
      <c r="AC3" s="57">
        <v>0.81</v>
      </c>
      <c r="AD3" s="57">
        <v>0.84</v>
      </c>
      <c r="AE3" s="57">
        <v>0.55000000000000004</v>
      </c>
      <c r="AG3" s="57" t="s">
        <v>145</v>
      </c>
      <c r="AJ3" s="71" t="s">
        <v>18</v>
      </c>
      <c r="AK3" s="61"/>
      <c r="AN3" s="113" t="s">
        <v>10</v>
      </c>
      <c r="AO3" s="113" t="str">
        <f>S3</f>
        <v>HU 108681</v>
      </c>
      <c r="AP3" s="113" t="str">
        <f>T3</f>
        <v>High Gloss</v>
      </c>
      <c r="AQ3" s="113" t="str">
        <f>U3</f>
        <v>АВС</v>
      </c>
      <c r="AR3" s="113" t="str">
        <f>V3</f>
        <v>22x1,0</v>
      </c>
      <c r="AS3" s="113" t="s">
        <v>9</v>
      </c>
      <c r="AT3" s="113">
        <f>N3</f>
        <v>0</v>
      </c>
      <c r="AU3" s="113">
        <f>O3</f>
        <v>0</v>
      </c>
      <c r="AV3" s="113">
        <f>P3</f>
        <v>0</v>
      </c>
      <c r="AW3" s="113">
        <f>Q3</f>
        <v>0</v>
      </c>
    </row>
    <row r="4" spans="2:49" ht="15.75">
      <c r="B4" s="70" t="s">
        <v>101</v>
      </c>
      <c r="C4" s="58" t="s">
        <v>105</v>
      </c>
      <c r="D4" s="91" t="s">
        <v>111</v>
      </c>
      <c r="E4" s="94" t="s">
        <v>119</v>
      </c>
      <c r="F4" s="57" t="s">
        <v>128</v>
      </c>
      <c r="G4" s="92" t="s">
        <v>135</v>
      </c>
      <c r="H4" s="92" t="s">
        <v>92</v>
      </c>
      <c r="I4" s="94" t="s">
        <v>119</v>
      </c>
      <c r="J4" s="87" t="s">
        <v>5</v>
      </c>
      <c r="K4" s="88">
        <v>693</v>
      </c>
      <c r="L4" s="57" t="s">
        <v>23</v>
      </c>
      <c r="M4" s="57">
        <v>1532</v>
      </c>
      <c r="N4" s="102">
        <v>72885</v>
      </c>
      <c r="O4" s="103" t="s">
        <v>16</v>
      </c>
      <c r="P4" s="103" t="s">
        <v>17</v>
      </c>
      <c r="Q4" s="104" t="s">
        <v>108</v>
      </c>
      <c r="R4" s="71"/>
      <c r="S4" s="106"/>
      <c r="T4" s="103"/>
      <c r="U4" s="103"/>
      <c r="V4" s="105"/>
      <c r="W4" s="70" t="s">
        <v>101</v>
      </c>
      <c r="X4" s="58" t="s">
        <v>105</v>
      </c>
      <c r="Y4" s="70" t="s">
        <v>36</v>
      </c>
      <c r="Z4" s="57">
        <v>32</v>
      </c>
      <c r="AA4" s="57">
        <v>32</v>
      </c>
      <c r="AB4" s="57">
        <v>0.84</v>
      </c>
      <c r="AC4" s="57">
        <v>0.81</v>
      </c>
      <c r="AD4" s="57">
        <v>0.84</v>
      </c>
      <c r="AE4" s="57">
        <v>0.55000000000000004</v>
      </c>
      <c r="AG4" s="57" t="s">
        <v>145</v>
      </c>
      <c r="AJ4" s="71" t="s">
        <v>18</v>
      </c>
      <c r="AN4" s="113" t="s">
        <v>9</v>
      </c>
      <c r="AO4" s="113">
        <f>N4</f>
        <v>72885</v>
      </c>
      <c r="AP4" s="113" t="str">
        <f>O4</f>
        <v>High Gloss</v>
      </c>
      <c r="AQ4" s="113" t="str">
        <f>P4</f>
        <v>АВС</v>
      </c>
      <c r="AR4" s="113" t="str">
        <f>Q4</f>
        <v>23x1</v>
      </c>
      <c r="AS4" s="113" t="s">
        <v>10</v>
      </c>
      <c r="AT4" s="113">
        <f>S4</f>
        <v>0</v>
      </c>
      <c r="AU4" s="113">
        <f>T4</f>
        <v>0</v>
      </c>
      <c r="AV4" s="113">
        <f>U4</f>
        <v>0</v>
      </c>
      <c r="AW4" s="113">
        <f>V4</f>
        <v>0</v>
      </c>
    </row>
    <row r="5" spans="2:49" ht="15.75">
      <c r="B5" s="72" t="s">
        <v>102</v>
      </c>
      <c r="C5" s="58" t="s">
        <v>106</v>
      </c>
      <c r="D5" s="91" t="s">
        <v>112</v>
      </c>
      <c r="E5" s="94" t="s">
        <v>120</v>
      </c>
      <c r="F5" s="57" t="s">
        <v>129</v>
      </c>
      <c r="G5" s="92" t="s">
        <v>136</v>
      </c>
      <c r="H5" s="92" t="s">
        <v>138</v>
      </c>
      <c r="I5" s="94" t="s">
        <v>120</v>
      </c>
      <c r="J5" s="87" t="s">
        <v>5</v>
      </c>
      <c r="K5" s="88">
        <v>693</v>
      </c>
      <c r="L5" s="57" t="s">
        <v>23</v>
      </c>
      <c r="M5" s="57">
        <v>1532</v>
      </c>
      <c r="N5" s="108"/>
      <c r="O5" s="103"/>
      <c r="P5" s="103"/>
      <c r="Q5" s="104"/>
      <c r="R5" s="74"/>
      <c r="S5" s="102" t="s">
        <v>196</v>
      </c>
      <c r="T5" s="103" t="s">
        <v>16</v>
      </c>
      <c r="U5" s="103" t="s">
        <v>17</v>
      </c>
      <c r="V5" s="105" t="s">
        <v>18</v>
      </c>
      <c r="W5" s="72" t="s">
        <v>102</v>
      </c>
      <c r="X5" s="58" t="s">
        <v>106</v>
      </c>
      <c r="Y5" s="72" t="s">
        <v>36</v>
      </c>
      <c r="Z5" s="57">
        <v>32</v>
      </c>
      <c r="AA5" s="57">
        <v>32</v>
      </c>
      <c r="AB5" s="57">
        <v>0.84</v>
      </c>
      <c r="AC5" s="57">
        <v>0.81</v>
      </c>
      <c r="AD5" s="57">
        <v>0.84</v>
      </c>
      <c r="AE5" s="57">
        <v>0.55000000000000004</v>
      </c>
      <c r="AG5" s="57" t="s">
        <v>145</v>
      </c>
      <c r="AJ5" s="74" t="s">
        <v>18</v>
      </c>
      <c r="AN5" s="113" t="s">
        <v>10</v>
      </c>
      <c r="AO5" s="113" t="str">
        <f>S5</f>
        <v>HU 182206</v>
      </c>
      <c r="AP5" s="113" t="str">
        <f>T5</f>
        <v>High Gloss</v>
      </c>
      <c r="AQ5" s="113" t="str">
        <f>U5</f>
        <v>АВС</v>
      </c>
      <c r="AR5" s="113" t="str">
        <f>V5</f>
        <v>23x1,0</v>
      </c>
      <c r="AS5" s="113" t="s">
        <v>9</v>
      </c>
      <c r="AT5" s="113">
        <f>N5</f>
        <v>0</v>
      </c>
      <c r="AU5" s="113">
        <f>O5</f>
        <v>0</v>
      </c>
      <c r="AV5" s="113">
        <f>P5</f>
        <v>0</v>
      </c>
      <c r="AW5" s="113">
        <f>Q5</f>
        <v>0</v>
      </c>
    </row>
    <row r="6" spans="2:49" ht="15.75">
      <c r="B6" s="70" t="s">
        <v>103</v>
      </c>
      <c r="C6" s="58" t="s">
        <v>107</v>
      </c>
      <c r="D6" s="91" t="s">
        <v>113</v>
      </c>
      <c r="E6" s="94" t="s">
        <v>121</v>
      </c>
      <c r="F6" s="57" t="s">
        <v>130</v>
      </c>
      <c r="G6" s="92" t="s">
        <v>137</v>
      </c>
      <c r="H6" s="92" t="s">
        <v>139</v>
      </c>
      <c r="I6" s="94" t="s">
        <v>121</v>
      </c>
      <c r="J6" s="87" t="s">
        <v>5</v>
      </c>
      <c r="K6" s="88">
        <v>693</v>
      </c>
      <c r="L6" s="57" t="s">
        <v>23</v>
      </c>
      <c r="M6" s="57">
        <v>1532</v>
      </c>
      <c r="N6" s="102">
        <v>140399</v>
      </c>
      <c r="O6" s="103" t="s">
        <v>16</v>
      </c>
      <c r="P6" s="103" t="s">
        <v>17</v>
      </c>
      <c r="Q6" s="104" t="s">
        <v>108</v>
      </c>
      <c r="R6" s="71"/>
      <c r="S6" s="106"/>
      <c r="T6" s="103"/>
      <c r="U6" s="103"/>
      <c r="V6" s="105"/>
      <c r="W6" s="70" t="s">
        <v>103</v>
      </c>
      <c r="X6" s="58" t="s">
        <v>107</v>
      </c>
      <c r="Y6" s="70" t="s">
        <v>36</v>
      </c>
      <c r="Z6" s="57">
        <v>32</v>
      </c>
      <c r="AA6" s="57">
        <v>32</v>
      </c>
      <c r="AB6" s="57">
        <v>0.84</v>
      </c>
      <c r="AC6" s="57">
        <v>0.81</v>
      </c>
      <c r="AD6" s="57">
        <v>0.84</v>
      </c>
      <c r="AE6" s="57">
        <v>0.55000000000000004</v>
      </c>
      <c r="AG6" s="57" t="s">
        <v>145</v>
      </c>
      <c r="AJ6" s="71" t="s">
        <v>18</v>
      </c>
      <c r="AK6" s="61"/>
      <c r="AN6" s="113" t="s">
        <v>9</v>
      </c>
      <c r="AO6" s="113">
        <f t="shared" ref="AO6:AR10" si="0">N6</f>
        <v>140399</v>
      </c>
      <c r="AP6" s="113" t="str">
        <f t="shared" si="0"/>
        <v>High Gloss</v>
      </c>
      <c r="AQ6" s="113" t="str">
        <f t="shared" si="0"/>
        <v>АВС</v>
      </c>
      <c r="AR6" s="113" t="str">
        <f t="shared" si="0"/>
        <v>23x1</v>
      </c>
      <c r="AS6" s="113" t="s">
        <v>10</v>
      </c>
      <c r="AT6" s="113">
        <f t="shared" ref="AT6:AW10" si="1">S6</f>
        <v>0</v>
      </c>
      <c r="AU6" s="113">
        <f t="shared" si="1"/>
        <v>0</v>
      </c>
      <c r="AV6" s="113">
        <f t="shared" si="1"/>
        <v>0</v>
      </c>
      <c r="AW6" s="113">
        <f t="shared" si="1"/>
        <v>0</v>
      </c>
    </row>
    <row r="7" spans="2:49" ht="15.75">
      <c r="B7" s="70" t="s">
        <v>141</v>
      </c>
      <c r="C7" s="58" t="s">
        <v>104</v>
      </c>
      <c r="D7" s="91" t="s">
        <v>114</v>
      </c>
      <c r="E7" s="94" t="s">
        <v>122</v>
      </c>
      <c r="F7" s="57" t="s">
        <v>127</v>
      </c>
      <c r="G7" s="92" t="s">
        <v>96</v>
      </c>
      <c r="H7" s="92" t="s">
        <v>93</v>
      </c>
      <c r="I7" s="94" t="s">
        <v>122</v>
      </c>
      <c r="J7" s="87" t="s">
        <v>5</v>
      </c>
      <c r="K7" s="88">
        <v>693</v>
      </c>
      <c r="L7" s="57" t="s">
        <v>23</v>
      </c>
      <c r="M7" s="57">
        <v>1532</v>
      </c>
      <c r="N7" s="102">
        <v>76367</v>
      </c>
      <c r="O7" s="103" t="s">
        <v>87</v>
      </c>
      <c r="P7" s="103" t="s">
        <v>17</v>
      </c>
      <c r="Q7" s="104" t="s">
        <v>108</v>
      </c>
      <c r="R7" s="71"/>
      <c r="S7" s="106"/>
      <c r="T7" s="103"/>
      <c r="U7" s="103"/>
      <c r="V7" s="105"/>
      <c r="W7" s="70" t="s">
        <v>141</v>
      </c>
      <c r="X7" s="58" t="s">
        <v>104</v>
      </c>
      <c r="Y7" s="70" t="s">
        <v>37</v>
      </c>
      <c r="Z7" s="57">
        <v>32</v>
      </c>
      <c r="AA7" s="57">
        <v>32</v>
      </c>
      <c r="AB7" s="57">
        <v>0.84</v>
      </c>
      <c r="AC7" s="57">
        <v>0.81</v>
      </c>
      <c r="AD7" s="57">
        <v>0.84</v>
      </c>
      <c r="AE7" s="57">
        <v>0.55000000000000004</v>
      </c>
      <c r="AG7" s="57" t="s">
        <v>145</v>
      </c>
      <c r="AJ7" s="71" t="s">
        <v>18</v>
      </c>
      <c r="AN7" s="90" t="s">
        <v>9</v>
      </c>
      <c r="AO7" s="89">
        <f t="shared" si="0"/>
        <v>76367</v>
      </c>
      <c r="AP7" s="89" t="str">
        <f t="shared" si="0"/>
        <v>Matt</v>
      </c>
      <c r="AQ7" s="89" t="str">
        <f t="shared" si="0"/>
        <v>АВС</v>
      </c>
      <c r="AR7" s="89" t="str">
        <f t="shared" si="0"/>
        <v>23x1</v>
      </c>
      <c r="AS7" s="89" t="s">
        <v>10</v>
      </c>
      <c r="AT7" s="89">
        <f t="shared" si="1"/>
        <v>0</v>
      </c>
      <c r="AU7" s="89">
        <f t="shared" si="1"/>
        <v>0</v>
      </c>
      <c r="AV7" s="89">
        <f t="shared" si="1"/>
        <v>0</v>
      </c>
      <c r="AW7" s="89">
        <f t="shared" si="1"/>
        <v>0</v>
      </c>
    </row>
    <row r="8" spans="2:49" ht="15.75">
      <c r="B8" s="70" t="s">
        <v>142</v>
      </c>
      <c r="C8" s="58" t="s">
        <v>105</v>
      </c>
      <c r="D8" s="91" t="s">
        <v>115</v>
      </c>
      <c r="E8" s="94" t="s">
        <v>123</v>
      </c>
      <c r="F8" s="57" t="s">
        <v>131</v>
      </c>
      <c r="G8" s="92" t="s">
        <v>97</v>
      </c>
      <c r="H8" s="92" t="s">
        <v>94</v>
      </c>
      <c r="I8" s="94" t="s">
        <v>123</v>
      </c>
      <c r="J8" s="87" t="s">
        <v>5</v>
      </c>
      <c r="K8" s="88">
        <v>693</v>
      </c>
      <c r="L8" s="57" t="s">
        <v>23</v>
      </c>
      <c r="M8" s="57">
        <v>1532</v>
      </c>
      <c r="N8" s="102">
        <v>77003</v>
      </c>
      <c r="O8" s="103" t="s">
        <v>87</v>
      </c>
      <c r="P8" s="103" t="s">
        <v>17</v>
      </c>
      <c r="Q8" s="104" t="s">
        <v>108</v>
      </c>
      <c r="R8" s="71"/>
      <c r="S8" s="106"/>
      <c r="T8" s="103"/>
      <c r="U8" s="103"/>
      <c r="V8" s="105"/>
      <c r="W8" s="70" t="s">
        <v>142</v>
      </c>
      <c r="X8" s="58" t="s">
        <v>105</v>
      </c>
      <c r="Y8" s="70" t="s">
        <v>37</v>
      </c>
      <c r="Z8" s="57">
        <v>32</v>
      </c>
      <c r="AA8" s="57">
        <v>32</v>
      </c>
      <c r="AB8" s="57">
        <v>0.84</v>
      </c>
      <c r="AC8" s="57">
        <v>0.81</v>
      </c>
      <c r="AD8" s="57">
        <v>0.84</v>
      </c>
      <c r="AE8" s="57">
        <v>0.55000000000000004</v>
      </c>
      <c r="AG8" s="57" t="s">
        <v>145</v>
      </c>
      <c r="AJ8" s="71" t="s">
        <v>18</v>
      </c>
      <c r="AK8" s="61"/>
      <c r="AN8" s="90" t="s">
        <v>9</v>
      </c>
      <c r="AO8" s="89">
        <f t="shared" si="0"/>
        <v>77003</v>
      </c>
      <c r="AP8" s="89" t="str">
        <f t="shared" si="0"/>
        <v>Matt</v>
      </c>
      <c r="AQ8" s="89" t="str">
        <f t="shared" si="0"/>
        <v>АВС</v>
      </c>
      <c r="AR8" s="89" t="str">
        <f t="shared" si="0"/>
        <v>23x1</v>
      </c>
      <c r="AS8" s="89" t="s">
        <v>10</v>
      </c>
      <c r="AT8" s="89">
        <f t="shared" si="1"/>
        <v>0</v>
      </c>
      <c r="AU8" s="89">
        <f t="shared" si="1"/>
        <v>0</v>
      </c>
      <c r="AV8" s="89">
        <f t="shared" si="1"/>
        <v>0</v>
      </c>
      <c r="AW8" s="89">
        <f t="shared" si="1"/>
        <v>0</v>
      </c>
    </row>
    <row r="9" spans="2:49" ht="15.75">
      <c r="B9" s="72" t="s">
        <v>143</v>
      </c>
      <c r="C9" s="58" t="s">
        <v>106</v>
      </c>
      <c r="D9" s="91" t="s">
        <v>116</v>
      </c>
      <c r="E9" s="94" t="s">
        <v>124</v>
      </c>
      <c r="F9" s="57" t="s">
        <v>132</v>
      </c>
      <c r="G9" s="92" t="s">
        <v>98</v>
      </c>
      <c r="H9" s="92" t="s">
        <v>95</v>
      </c>
      <c r="I9" s="94" t="s">
        <v>124</v>
      </c>
      <c r="J9" s="87" t="s">
        <v>5</v>
      </c>
      <c r="K9" s="88">
        <v>693</v>
      </c>
      <c r="L9" s="57" t="s">
        <v>23</v>
      </c>
      <c r="M9" s="57">
        <v>1532</v>
      </c>
      <c r="N9" s="102">
        <v>140341</v>
      </c>
      <c r="O9" s="103" t="s">
        <v>87</v>
      </c>
      <c r="P9" s="103" t="s">
        <v>17</v>
      </c>
      <c r="Q9" s="104" t="s">
        <v>108</v>
      </c>
      <c r="R9" s="71"/>
      <c r="S9" s="102"/>
      <c r="T9" s="103"/>
      <c r="U9" s="103"/>
      <c r="V9" s="105"/>
      <c r="W9" s="72" t="s">
        <v>143</v>
      </c>
      <c r="X9" s="58" t="s">
        <v>106</v>
      </c>
      <c r="Y9" s="70" t="s">
        <v>37</v>
      </c>
      <c r="Z9" s="57">
        <v>32</v>
      </c>
      <c r="AA9" s="57">
        <v>32</v>
      </c>
      <c r="AB9" s="57">
        <v>0.84</v>
      </c>
      <c r="AC9" s="57">
        <v>0.81</v>
      </c>
      <c r="AD9" s="57">
        <v>0.84</v>
      </c>
      <c r="AE9" s="57">
        <v>0.55000000000000004</v>
      </c>
      <c r="AG9" s="57" t="s">
        <v>145</v>
      </c>
      <c r="AJ9" s="71" t="s">
        <v>18</v>
      </c>
      <c r="AN9" s="90" t="s">
        <v>9</v>
      </c>
      <c r="AO9" s="89">
        <f t="shared" si="0"/>
        <v>140341</v>
      </c>
      <c r="AP9" s="89" t="str">
        <f t="shared" si="0"/>
        <v>Matt</v>
      </c>
      <c r="AQ9" s="89" t="str">
        <f t="shared" si="0"/>
        <v>АВС</v>
      </c>
      <c r="AR9" s="89" t="str">
        <f t="shared" si="0"/>
        <v>23x1</v>
      </c>
      <c r="AS9" s="89" t="s">
        <v>10</v>
      </c>
      <c r="AT9" s="89">
        <f t="shared" si="1"/>
        <v>0</v>
      </c>
      <c r="AU9" s="89">
        <f t="shared" si="1"/>
        <v>0</v>
      </c>
      <c r="AV9" s="89">
        <f t="shared" si="1"/>
        <v>0</v>
      </c>
      <c r="AW9" s="89">
        <f t="shared" si="1"/>
        <v>0</v>
      </c>
    </row>
    <row r="10" spans="2:49" ht="15.75">
      <c r="B10" s="70" t="s">
        <v>144</v>
      </c>
      <c r="C10" s="58" t="s">
        <v>107</v>
      </c>
      <c r="D10" s="91" t="s">
        <v>117</v>
      </c>
      <c r="E10" s="94" t="s">
        <v>125</v>
      </c>
      <c r="F10" s="57" t="s">
        <v>133</v>
      </c>
      <c r="G10" s="92" t="s">
        <v>99</v>
      </c>
      <c r="H10" s="92" t="s">
        <v>140</v>
      </c>
      <c r="I10" s="94" t="s">
        <v>125</v>
      </c>
      <c r="J10" s="87" t="s">
        <v>5</v>
      </c>
      <c r="K10" s="88">
        <v>693</v>
      </c>
      <c r="L10" s="57" t="s">
        <v>23</v>
      </c>
      <c r="M10" s="57">
        <v>1532</v>
      </c>
      <c r="N10" s="102">
        <v>140358</v>
      </c>
      <c r="O10" s="103" t="s">
        <v>87</v>
      </c>
      <c r="P10" s="103" t="s">
        <v>17</v>
      </c>
      <c r="Q10" s="104" t="s">
        <v>194</v>
      </c>
      <c r="R10" s="71"/>
      <c r="S10" s="102"/>
      <c r="T10" s="103"/>
      <c r="U10" s="103"/>
      <c r="V10" s="105"/>
      <c r="W10" s="70" t="s">
        <v>144</v>
      </c>
      <c r="X10" s="58" t="s">
        <v>107</v>
      </c>
      <c r="Y10" s="70" t="s">
        <v>37</v>
      </c>
      <c r="Z10" s="57">
        <v>32</v>
      </c>
      <c r="AA10" s="57">
        <v>32</v>
      </c>
      <c r="AB10" s="57">
        <v>0.84</v>
      </c>
      <c r="AC10" s="57">
        <v>0.81</v>
      </c>
      <c r="AD10" s="57">
        <v>0.84</v>
      </c>
      <c r="AE10" s="57">
        <v>0.71</v>
      </c>
      <c r="AG10" s="57" t="s">
        <v>145</v>
      </c>
      <c r="AJ10" s="71" t="s">
        <v>18</v>
      </c>
      <c r="AN10" s="90" t="s">
        <v>9</v>
      </c>
      <c r="AO10" s="89">
        <f t="shared" si="0"/>
        <v>140358</v>
      </c>
      <c r="AP10" s="89" t="str">
        <f t="shared" si="0"/>
        <v>Matt</v>
      </c>
      <c r="AQ10" s="89" t="str">
        <f t="shared" si="0"/>
        <v>АВС</v>
      </c>
      <c r="AR10" s="89" t="str">
        <f t="shared" si="0"/>
        <v>23x0,8</v>
      </c>
      <c r="AS10" s="89" t="s">
        <v>10</v>
      </c>
      <c r="AT10" s="89">
        <f t="shared" si="1"/>
        <v>0</v>
      </c>
      <c r="AU10" s="89">
        <f t="shared" si="1"/>
        <v>0</v>
      </c>
      <c r="AV10" s="89">
        <f t="shared" si="1"/>
        <v>0</v>
      </c>
      <c r="AW10" s="89">
        <f t="shared" si="1"/>
        <v>0</v>
      </c>
    </row>
    <row r="11" spans="2:49" ht="15.75">
      <c r="B11" s="70" t="s">
        <v>178</v>
      </c>
      <c r="C11" s="58" t="s">
        <v>104</v>
      </c>
      <c r="D11" s="97" t="s">
        <v>170</v>
      </c>
      <c r="E11" s="94" t="s">
        <v>162</v>
      </c>
      <c r="F11" s="61" t="s">
        <v>186</v>
      </c>
      <c r="G11" s="97" t="s">
        <v>151</v>
      </c>
      <c r="H11" s="98" t="s">
        <v>154</v>
      </c>
      <c r="I11" s="94" t="s">
        <v>162</v>
      </c>
      <c r="J11" s="87" t="s">
        <v>5</v>
      </c>
      <c r="K11" s="99">
        <v>866</v>
      </c>
      <c r="L11" s="57" t="s">
        <v>23</v>
      </c>
      <c r="M11" s="57">
        <v>1915</v>
      </c>
      <c r="N11" s="102"/>
      <c r="O11" s="103"/>
      <c r="P11" s="103"/>
      <c r="Q11" s="104"/>
      <c r="R11" s="71"/>
      <c r="S11" s="102" t="s">
        <v>109</v>
      </c>
      <c r="T11" s="103" t="s">
        <v>16</v>
      </c>
      <c r="U11" s="103" t="s">
        <v>17</v>
      </c>
      <c r="V11" s="105" t="s">
        <v>195</v>
      </c>
      <c r="W11" s="70" t="s">
        <v>178</v>
      </c>
      <c r="X11" s="58" t="s">
        <v>104</v>
      </c>
      <c r="Y11" s="70" t="s">
        <v>36</v>
      </c>
      <c r="AG11" s="57" t="s">
        <v>145</v>
      </c>
      <c r="AJ11" s="71" t="s">
        <v>18</v>
      </c>
      <c r="AN11" s="113" t="s">
        <v>10</v>
      </c>
      <c r="AO11" s="113" t="str">
        <f>S11</f>
        <v>HU 108681</v>
      </c>
      <c r="AP11" s="113" t="str">
        <f>T11</f>
        <v>High Gloss</v>
      </c>
      <c r="AQ11" s="113" t="str">
        <f>U11</f>
        <v>АВС</v>
      </c>
      <c r="AR11" s="113" t="str">
        <f>V11</f>
        <v>22x1,0</v>
      </c>
      <c r="AS11" s="113" t="s">
        <v>9</v>
      </c>
      <c r="AT11" s="113">
        <f>N11</f>
        <v>0</v>
      </c>
      <c r="AU11" s="113">
        <f>O11</f>
        <v>0</v>
      </c>
      <c r="AV11" s="113">
        <f>P11</f>
        <v>0</v>
      </c>
      <c r="AW11" s="113">
        <f>Q11</f>
        <v>0</v>
      </c>
    </row>
    <row r="12" spans="2:49" ht="15.75">
      <c r="B12" s="70" t="s">
        <v>179</v>
      </c>
      <c r="C12" s="58" t="s">
        <v>105</v>
      </c>
      <c r="D12" s="97" t="s">
        <v>171</v>
      </c>
      <c r="E12" s="94" t="s">
        <v>163</v>
      </c>
      <c r="F12" s="61" t="s">
        <v>187</v>
      </c>
      <c r="G12" s="97" t="s">
        <v>152</v>
      </c>
      <c r="H12" s="98" t="s">
        <v>155</v>
      </c>
      <c r="I12" s="94" t="s">
        <v>163</v>
      </c>
      <c r="J12" s="87" t="s">
        <v>5</v>
      </c>
      <c r="K12" s="99">
        <v>866</v>
      </c>
      <c r="L12" s="57" t="s">
        <v>23</v>
      </c>
      <c r="M12" s="57">
        <v>1915</v>
      </c>
      <c r="N12" s="102">
        <v>72885</v>
      </c>
      <c r="O12" s="103" t="s">
        <v>16</v>
      </c>
      <c r="P12" s="103" t="s">
        <v>17</v>
      </c>
      <c r="Q12" s="104" t="s">
        <v>108</v>
      </c>
      <c r="R12" s="71"/>
      <c r="S12" s="106"/>
      <c r="T12" s="103"/>
      <c r="U12" s="103"/>
      <c r="V12" s="105"/>
      <c r="W12" s="70" t="s">
        <v>179</v>
      </c>
      <c r="X12" s="58" t="s">
        <v>105</v>
      </c>
      <c r="Y12" s="70" t="s">
        <v>36</v>
      </c>
      <c r="AG12" s="57" t="s">
        <v>145</v>
      </c>
      <c r="AJ12" s="71" t="s">
        <v>18</v>
      </c>
      <c r="AN12" s="113" t="s">
        <v>9</v>
      </c>
      <c r="AO12" s="113">
        <f>N12</f>
        <v>72885</v>
      </c>
      <c r="AP12" s="113" t="str">
        <f>O12</f>
        <v>High Gloss</v>
      </c>
      <c r="AQ12" s="113" t="str">
        <f>P12</f>
        <v>АВС</v>
      </c>
      <c r="AR12" s="113" t="str">
        <f>Q12</f>
        <v>23x1</v>
      </c>
      <c r="AS12" s="113" t="s">
        <v>10</v>
      </c>
      <c r="AT12" s="113">
        <f>S12</f>
        <v>0</v>
      </c>
      <c r="AU12" s="113">
        <f>T12</f>
        <v>0</v>
      </c>
      <c r="AV12" s="113">
        <f>U12</f>
        <v>0</v>
      </c>
      <c r="AW12" s="113">
        <f>V12</f>
        <v>0</v>
      </c>
    </row>
    <row r="13" spans="2:49" ht="15.75">
      <c r="B13" s="72" t="s">
        <v>180</v>
      </c>
      <c r="C13" s="58" t="s">
        <v>106</v>
      </c>
      <c r="D13" s="97" t="s">
        <v>172</v>
      </c>
      <c r="E13" s="94" t="s">
        <v>164</v>
      </c>
      <c r="F13" s="61" t="s">
        <v>188</v>
      </c>
      <c r="G13" s="97" t="s">
        <v>153</v>
      </c>
      <c r="H13" s="98" t="s">
        <v>156</v>
      </c>
      <c r="I13" s="94" t="s">
        <v>164</v>
      </c>
      <c r="J13" s="87" t="s">
        <v>5</v>
      </c>
      <c r="K13" s="99">
        <v>866</v>
      </c>
      <c r="L13" s="57" t="s">
        <v>23</v>
      </c>
      <c r="M13" s="57">
        <v>1915</v>
      </c>
      <c r="N13" s="108"/>
      <c r="O13" s="103"/>
      <c r="P13" s="103"/>
      <c r="Q13" s="104"/>
      <c r="R13" s="74"/>
      <c r="S13" s="102" t="s">
        <v>196</v>
      </c>
      <c r="T13" s="103" t="s">
        <v>16</v>
      </c>
      <c r="U13" s="103" t="s">
        <v>17</v>
      </c>
      <c r="V13" s="105" t="s">
        <v>18</v>
      </c>
      <c r="W13" s="72" t="s">
        <v>180</v>
      </c>
      <c r="X13" s="58" t="s">
        <v>106</v>
      </c>
      <c r="Y13" s="72" t="s">
        <v>36</v>
      </c>
      <c r="AG13" s="57" t="s">
        <v>145</v>
      </c>
      <c r="AJ13" s="74" t="s">
        <v>18</v>
      </c>
      <c r="AN13" s="113" t="s">
        <v>10</v>
      </c>
      <c r="AO13" s="113" t="str">
        <f>S13</f>
        <v>HU 182206</v>
      </c>
      <c r="AP13" s="113" t="str">
        <f>T13</f>
        <v>High Gloss</v>
      </c>
      <c r="AQ13" s="113" t="str">
        <f>U13</f>
        <v>АВС</v>
      </c>
      <c r="AR13" s="113" t="str">
        <f>V13</f>
        <v>23x1,0</v>
      </c>
      <c r="AS13" s="113" t="s">
        <v>9</v>
      </c>
      <c r="AT13" s="113">
        <f>N13</f>
        <v>0</v>
      </c>
      <c r="AU13" s="113">
        <f>O13</f>
        <v>0</v>
      </c>
      <c r="AV13" s="113">
        <f>P13</f>
        <v>0</v>
      </c>
      <c r="AW13" s="113">
        <f>Q13</f>
        <v>0</v>
      </c>
    </row>
    <row r="14" spans="2:49" ht="15.75">
      <c r="B14" s="70" t="s">
        <v>181</v>
      </c>
      <c r="C14" s="58" t="s">
        <v>107</v>
      </c>
      <c r="D14" s="97" t="s">
        <v>173</v>
      </c>
      <c r="E14" s="94" t="s">
        <v>165</v>
      </c>
      <c r="F14" s="61" t="s">
        <v>189</v>
      </c>
      <c r="G14" s="97" t="s">
        <v>146</v>
      </c>
      <c r="H14" s="98" t="s">
        <v>157</v>
      </c>
      <c r="I14" s="94" t="s">
        <v>165</v>
      </c>
      <c r="J14" s="87" t="s">
        <v>5</v>
      </c>
      <c r="K14" s="99">
        <v>866</v>
      </c>
      <c r="L14" s="57" t="s">
        <v>23</v>
      </c>
      <c r="M14" s="57">
        <v>1915</v>
      </c>
      <c r="N14" s="102">
        <v>140399</v>
      </c>
      <c r="O14" s="103" t="s">
        <v>16</v>
      </c>
      <c r="P14" s="103" t="s">
        <v>17</v>
      </c>
      <c r="Q14" s="104" t="s">
        <v>108</v>
      </c>
      <c r="R14" s="71"/>
      <c r="S14" s="106"/>
      <c r="T14" s="103"/>
      <c r="U14" s="103"/>
      <c r="V14" s="105"/>
      <c r="W14" s="70" t="s">
        <v>181</v>
      </c>
      <c r="X14" s="58" t="s">
        <v>107</v>
      </c>
      <c r="Y14" s="70" t="s">
        <v>36</v>
      </c>
      <c r="AG14" s="57" t="s">
        <v>145</v>
      </c>
      <c r="AJ14" s="71" t="s">
        <v>18</v>
      </c>
      <c r="AN14" s="113" t="s">
        <v>9</v>
      </c>
      <c r="AO14" s="113">
        <f t="shared" ref="AO14:AR18" si="2">N14</f>
        <v>140399</v>
      </c>
      <c r="AP14" s="113" t="str">
        <f t="shared" si="2"/>
        <v>High Gloss</v>
      </c>
      <c r="AQ14" s="113" t="str">
        <f t="shared" si="2"/>
        <v>АВС</v>
      </c>
      <c r="AR14" s="113" t="str">
        <f t="shared" si="2"/>
        <v>23x1</v>
      </c>
      <c r="AS14" s="113" t="s">
        <v>10</v>
      </c>
      <c r="AT14" s="113">
        <f t="shared" ref="AT14:AW18" si="3">S14</f>
        <v>0</v>
      </c>
      <c r="AU14" s="113">
        <f t="shared" si="3"/>
        <v>0</v>
      </c>
      <c r="AV14" s="113">
        <f t="shared" si="3"/>
        <v>0</v>
      </c>
      <c r="AW14" s="113">
        <f t="shared" si="3"/>
        <v>0</v>
      </c>
    </row>
    <row r="15" spans="2:49" ht="15.75">
      <c r="B15" s="70" t="s">
        <v>182</v>
      </c>
      <c r="C15" s="58" t="s">
        <v>104</v>
      </c>
      <c r="D15" s="97" t="s">
        <v>174</v>
      </c>
      <c r="E15" s="94" t="s">
        <v>166</v>
      </c>
      <c r="F15" s="61" t="s">
        <v>190</v>
      </c>
      <c r="G15" s="97" t="s">
        <v>147</v>
      </c>
      <c r="H15" s="98" t="s">
        <v>158</v>
      </c>
      <c r="I15" s="94" t="s">
        <v>166</v>
      </c>
      <c r="J15" s="87" t="s">
        <v>5</v>
      </c>
      <c r="K15" s="99">
        <v>866</v>
      </c>
      <c r="L15" s="57" t="s">
        <v>23</v>
      </c>
      <c r="M15" s="57">
        <v>1915</v>
      </c>
      <c r="N15" s="102">
        <v>76367</v>
      </c>
      <c r="O15" s="103" t="s">
        <v>87</v>
      </c>
      <c r="P15" s="103" t="s">
        <v>17</v>
      </c>
      <c r="Q15" s="104" t="s">
        <v>108</v>
      </c>
      <c r="R15" s="71"/>
      <c r="S15" s="106"/>
      <c r="T15" s="103"/>
      <c r="U15" s="103"/>
      <c r="V15" s="105"/>
      <c r="W15" s="70" t="s">
        <v>182</v>
      </c>
      <c r="X15" s="58" t="s">
        <v>104</v>
      </c>
      <c r="Y15" s="70" t="s">
        <v>37</v>
      </c>
      <c r="AG15" s="57" t="s">
        <v>145</v>
      </c>
      <c r="AJ15" s="71" t="s">
        <v>18</v>
      </c>
      <c r="AN15" s="90" t="s">
        <v>9</v>
      </c>
      <c r="AO15" s="89">
        <f t="shared" si="2"/>
        <v>76367</v>
      </c>
      <c r="AP15" s="89" t="str">
        <f t="shared" si="2"/>
        <v>Matt</v>
      </c>
      <c r="AQ15" s="89" t="str">
        <f t="shared" si="2"/>
        <v>АВС</v>
      </c>
      <c r="AR15" s="89" t="str">
        <f t="shared" si="2"/>
        <v>23x1</v>
      </c>
      <c r="AS15" s="89" t="s">
        <v>10</v>
      </c>
      <c r="AT15" s="89">
        <f t="shared" si="3"/>
        <v>0</v>
      </c>
      <c r="AU15" s="89">
        <f t="shared" si="3"/>
        <v>0</v>
      </c>
      <c r="AV15" s="89">
        <f t="shared" si="3"/>
        <v>0</v>
      </c>
      <c r="AW15" s="90">
        <f t="shared" si="3"/>
        <v>0</v>
      </c>
    </row>
    <row r="16" spans="2:49" ht="15.75">
      <c r="B16" s="70" t="s">
        <v>183</v>
      </c>
      <c r="C16" s="58" t="s">
        <v>105</v>
      </c>
      <c r="D16" s="97" t="s">
        <v>175</v>
      </c>
      <c r="E16" s="94" t="s">
        <v>167</v>
      </c>
      <c r="F16" s="61" t="s">
        <v>191</v>
      </c>
      <c r="G16" s="97" t="s">
        <v>148</v>
      </c>
      <c r="H16" s="98" t="s">
        <v>159</v>
      </c>
      <c r="I16" s="94" t="s">
        <v>167</v>
      </c>
      <c r="J16" s="87" t="s">
        <v>5</v>
      </c>
      <c r="K16" s="99">
        <v>866</v>
      </c>
      <c r="L16" s="57" t="s">
        <v>23</v>
      </c>
      <c r="M16" s="57">
        <v>1915</v>
      </c>
      <c r="N16" s="102">
        <v>77003</v>
      </c>
      <c r="O16" s="103" t="s">
        <v>87</v>
      </c>
      <c r="P16" s="103" t="s">
        <v>17</v>
      </c>
      <c r="Q16" s="104" t="s">
        <v>108</v>
      </c>
      <c r="R16" s="71"/>
      <c r="S16" s="106"/>
      <c r="T16" s="103"/>
      <c r="U16" s="103"/>
      <c r="V16" s="105"/>
      <c r="W16" s="70" t="s">
        <v>183</v>
      </c>
      <c r="X16" s="58" t="s">
        <v>105</v>
      </c>
      <c r="Y16" s="70" t="s">
        <v>37</v>
      </c>
      <c r="AG16" s="57" t="s">
        <v>145</v>
      </c>
      <c r="AJ16" s="71" t="s">
        <v>18</v>
      </c>
      <c r="AN16" s="90" t="s">
        <v>9</v>
      </c>
      <c r="AO16" s="89">
        <f t="shared" si="2"/>
        <v>77003</v>
      </c>
      <c r="AP16" s="89" t="str">
        <f t="shared" si="2"/>
        <v>Matt</v>
      </c>
      <c r="AQ16" s="89" t="str">
        <f t="shared" si="2"/>
        <v>АВС</v>
      </c>
      <c r="AR16" s="89" t="str">
        <f t="shared" si="2"/>
        <v>23x1</v>
      </c>
      <c r="AS16" s="89" t="s">
        <v>10</v>
      </c>
      <c r="AT16" s="89">
        <f t="shared" si="3"/>
        <v>0</v>
      </c>
      <c r="AU16" s="89">
        <f t="shared" si="3"/>
        <v>0</v>
      </c>
      <c r="AV16" s="89">
        <f t="shared" si="3"/>
        <v>0</v>
      </c>
      <c r="AW16" s="89">
        <f t="shared" si="3"/>
        <v>0</v>
      </c>
    </row>
    <row r="17" spans="2:51" ht="15.75">
      <c r="B17" s="72" t="s">
        <v>184</v>
      </c>
      <c r="C17" s="58" t="s">
        <v>106</v>
      </c>
      <c r="D17" s="97" t="s">
        <v>176</v>
      </c>
      <c r="E17" s="94" t="s">
        <v>168</v>
      </c>
      <c r="F17" s="61" t="s">
        <v>192</v>
      </c>
      <c r="G17" s="97" t="s">
        <v>149</v>
      </c>
      <c r="H17" s="98" t="s">
        <v>160</v>
      </c>
      <c r="I17" s="94" t="s">
        <v>168</v>
      </c>
      <c r="J17" s="87" t="s">
        <v>5</v>
      </c>
      <c r="K17" s="99">
        <v>866</v>
      </c>
      <c r="L17" s="57" t="s">
        <v>23</v>
      </c>
      <c r="M17" s="57">
        <v>1915</v>
      </c>
      <c r="N17" s="102">
        <v>140341</v>
      </c>
      <c r="O17" s="103" t="s">
        <v>87</v>
      </c>
      <c r="P17" s="103" t="s">
        <v>17</v>
      </c>
      <c r="Q17" s="104" t="s">
        <v>108</v>
      </c>
      <c r="R17" s="71"/>
      <c r="S17" s="102"/>
      <c r="T17" s="103"/>
      <c r="U17" s="103"/>
      <c r="V17" s="105"/>
      <c r="W17" s="72" t="s">
        <v>184</v>
      </c>
      <c r="X17" s="58" t="s">
        <v>106</v>
      </c>
      <c r="Y17" s="70" t="s">
        <v>37</v>
      </c>
      <c r="AG17" s="57" t="s">
        <v>145</v>
      </c>
      <c r="AJ17" s="71" t="s">
        <v>18</v>
      </c>
      <c r="AN17" s="90" t="s">
        <v>9</v>
      </c>
      <c r="AO17" s="89">
        <f t="shared" si="2"/>
        <v>140341</v>
      </c>
      <c r="AP17" s="89" t="str">
        <f t="shared" si="2"/>
        <v>Matt</v>
      </c>
      <c r="AQ17" s="89" t="str">
        <f t="shared" si="2"/>
        <v>АВС</v>
      </c>
      <c r="AR17" s="89" t="str">
        <f t="shared" si="2"/>
        <v>23x1</v>
      </c>
      <c r="AS17" s="89" t="s">
        <v>10</v>
      </c>
      <c r="AT17" s="89">
        <f t="shared" si="3"/>
        <v>0</v>
      </c>
      <c r="AU17" s="89">
        <f t="shared" si="3"/>
        <v>0</v>
      </c>
      <c r="AV17" s="89">
        <f t="shared" si="3"/>
        <v>0</v>
      </c>
      <c r="AW17" s="89">
        <f t="shared" si="3"/>
        <v>0</v>
      </c>
    </row>
    <row r="18" spans="2:51" ht="15.75">
      <c r="B18" s="70" t="s">
        <v>185</v>
      </c>
      <c r="C18" s="58" t="s">
        <v>107</v>
      </c>
      <c r="D18" s="97" t="s">
        <v>177</v>
      </c>
      <c r="E18" s="94" t="s">
        <v>169</v>
      </c>
      <c r="F18" s="61" t="s">
        <v>193</v>
      </c>
      <c r="G18" s="97" t="s">
        <v>150</v>
      </c>
      <c r="H18" s="98" t="s">
        <v>161</v>
      </c>
      <c r="I18" s="94" t="s">
        <v>169</v>
      </c>
      <c r="J18" s="87" t="s">
        <v>5</v>
      </c>
      <c r="K18" s="99">
        <v>866</v>
      </c>
      <c r="L18" s="57" t="s">
        <v>23</v>
      </c>
      <c r="M18" s="57">
        <v>1915</v>
      </c>
      <c r="N18" s="102">
        <v>140358</v>
      </c>
      <c r="O18" s="103" t="s">
        <v>87</v>
      </c>
      <c r="P18" s="103" t="s">
        <v>17</v>
      </c>
      <c r="Q18" s="104" t="s">
        <v>194</v>
      </c>
      <c r="R18" s="71"/>
      <c r="S18" s="102"/>
      <c r="T18" s="103"/>
      <c r="U18" s="103"/>
      <c r="V18" s="105"/>
      <c r="W18" s="70" t="s">
        <v>185</v>
      </c>
      <c r="X18" s="58" t="s">
        <v>107</v>
      </c>
      <c r="Y18" s="70" t="s">
        <v>37</v>
      </c>
      <c r="AG18" s="57" t="s">
        <v>145</v>
      </c>
      <c r="AJ18" s="71" t="s">
        <v>18</v>
      </c>
      <c r="AN18" s="90" t="s">
        <v>9</v>
      </c>
      <c r="AO18" s="89">
        <f t="shared" si="2"/>
        <v>140358</v>
      </c>
      <c r="AP18" s="89" t="str">
        <f t="shared" si="2"/>
        <v>Matt</v>
      </c>
      <c r="AQ18" s="89" t="str">
        <f t="shared" si="2"/>
        <v>АВС</v>
      </c>
      <c r="AR18" s="89" t="str">
        <f t="shared" si="2"/>
        <v>23x0,8</v>
      </c>
      <c r="AS18" s="89" t="s">
        <v>10</v>
      </c>
      <c r="AT18" s="89">
        <f t="shared" si="3"/>
        <v>0</v>
      </c>
      <c r="AU18" s="89">
        <f t="shared" si="3"/>
        <v>0</v>
      </c>
      <c r="AV18" s="89">
        <f t="shared" si="3"/>
        <v>0</v>
      </c>
      <c r="AW18" s="89">
        <f t="shared" si="3"/>
        <v>0</v>
      </c>
    </row>
    <row r="19" spans="2:51">
      <c r="B19" s="57" t="s">
        <v>29</v>
      </c>
      <c r="C19" s="57" t="s">
        <v>29</v>
      </c>
      <c r="D19" s="57" t="s">
        <v>29</v>
      </c>
      <c r="E19" s="57" t="s">
        <v>29</v>
      </c>
      <c r="F19" s="57" t="s">
        <v>29</v>
      </c>
      <c r="G19" s="57" t="s">
        <v>29</v>
      </c>
      <c r="H19" s="57" t="s">
        <v>29</v>
      </c>
      <c r="I19" s="57" t="s">
        <v>29</v>
      </c>
      <c r="J19" s="57" t="s">
        <v>29</v>
      </c>
      <c r="K19" s="57" t="s">
        <v>29</v>
      </c>
      <c r="L19" s="57" t="s">
        <v>29</v>
      </c>
      <c r="M19" s="57" t="s">
        <v>29</v>
      </c>
      <c r="N19" s="57" t="s">
        <v>29</v>
      </c>
      <c r="O19" s="57" t="s">
        <v>29</v>
      </c>
      <c r="P19" s="57" t="s">
        <v>29</v>
      </c>
      <c r="Q19" s="57" t="s">
        <v>29</v>
      </c>
      <c r="R19" s="57" t="s">
        <v>29</v>
      </c>
      <c r="S19" s="57" t="s">
        <v>29</v>
      </c>
      <c r="T19" s="57" t="s">
        <v>29</v>
      </c>
      <c r="U19" s="57" t="s">
        <v>29</v>
      </c>
      <c r="V19" s="57" t="s">
        <v>29</v>
      </c>
      <c r="W19" s="57" t="s">
        <v>29</v>
      </c>
      <c r="X19" s="57" t="s">
        <v>29</v>
      </c>
      <c r="Y19" s="57" t="s">
        <v>29</v>
      </c>
      <c r="Z19" s="57" t="s">
        <v>29</v>
      </c>
      <c r="AA19" s="57" t="s">
        <v>29</v>
      </c>
      <c r="AB19" s="57" t="s">
        <v>29</v>
      </c>
      <c r="AC19" s="57" t="s">
        <v>29</v>
      </c>
      <c r="AD19" s="57" t="s">
        <v>29</v>
      </c>
      <c r="AE19" s="57" t="s">
        <v>29</v>
      </c>
      <c r="AF19" s="57" t="s">
        <v>29</v>
      </c>
      <c r="AG19" s="57" t="s">
        <v>29</v>
      </c>
      <c r="AJ19" s="57" t="s">
        <v>29</v>
      </c>
    </row>
    <row r="21" spans="2:51">
      <c r="E21" s="57">
        <v>1</v>
      </c>
      <c r="F21" s="57">
        <v>2</v>
      </c>
      <c r="G21" s="57">
        <v>3</v>
      </c>
      <c r="H21" s="57">
        <v>4</v>
      </c>
      <c r="I21" s="57">
        <v>5</v>
      </c>
      <c r="J21" s="57">
        <v>6</v>
      </c>
      <c r="K21" s="57">
        <v>7</v>
      </c>
      <c r="L21" s="57">
        <v>8</v>
      </c>
      <c r="M21" s="57">
        <v>9</v>
      </c>
      <c r="N21" s="57">
        <v>10</v>
      </c>
      <c r="O21" s="57">
        <v>11</v>
      </c>
      <c r="P21" s="57">
        <v>12</v>
      </c>
      <c r="Q21" s="57">
        <v>13</v>
      </c>
      <c r="R21" s="57">
        <v>14</v>
      </c>
      <c r="S21" s="57">
        <v>15</v>
      </c>
      <c r="T21" s="57">
        <v>16</v>
      </c>
      <c r="U21" s="57">
        <v>17</v>
      </c>
      <c r="V21" s="57">
        <v>18</v>
      </c>
      <c r="W21" s="57">
        <v>19</v>
      </c>
      <c r="X21" s="57">
        <v>20</v>
      </c>
      <c r="Y21" s="57">
        <v>21</v>
      </c>
      <c r="Z21" s="57">
        <v>22</v>
      </c>
      <c r="AA21" s="57">
        <v>23</v>
      </c>
      <c r="AB21" s="57">
        <v>24</v>
      </c>
      <c r="AC21" s="57">
        <v>25</v>
      </c>
      <c r="AD21" s="57">
        <v>26</v>
      </c>
      <c r="AE21" s="57">
        <v>27</v>
      </c>
      <c r="AF21" s="57">
        <v>28</v>
      </c>
      <c r="AG21" s="57">
        <v>29</v>
      </c>
      <c r="AH21" s="57">
        <v>30</v>
      </c>
      <c r="AI21" s="57">
        <v>31</v>
      </c>
      <c r="AJ21" s="57">
        <v>32</v>
      </c>
      <c r="AK21" s="57">
        <v>33</v>
      </c>
      <c r="AL21" s="57">
        <v>34</v>
      </c>
      <c r="AM21" s="57">
        <v>35</v>
      </c>
      <c r="AN21" s="112">
        <v>36</v>
      </c>
      <c r="AO21" s="112">
        <v>37</v>
      </c>
      <c r="AP21" s="112">
        <v>38</v>
      </c>
      <c r="AQ21" s="112">
        <v>39</v>
      </c>
      <c r="AR21" s="112">
        <v>40</v>
      </c>
      <c r="AS21" s="112">
        <v>41</v>
      </c>
      <c r="AT21" s="112">
        <v>42</v>
      </c>
      <c r="AU21" s="112">
        <v>43</v>
      </c>
      <c r="AV21" s="112">
        <v>44</v>
      </c>
      <c r="AW21" s="112">
        <v>45</v>
      </c>
      <c r="AX21" s="57">
        <v>46</v>
      </c>
      <c r="AY21" s="57">
        <v>47</v>
      </c>
    </row>
    <row r="26" spans="2:51">
      <c r="R26" s="61"/>
    </row>
  </sheetData>
  <sheetProtection algorithmName="SHA-512" hashValue="GRKUABILpg2QhGoili3A0fQKI3VC7eKizjbDwkIIp65349HS9eBJ5A5MdJcWKGhfYP2XGuoE2TsstSUWDFB0fw==" saltValue="6mUbn4AA5BLZveJA8lpr6A==" spinCount="100000" sheet="1" objects="1" scenarios="1"/>
  <autoFilter ref="B2:AR19"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Фасади LF Etalon Ввод даних</vt:lpstr>
      <vt:lpstr>Декори</vt:lpstr>
      <vt:lpstr>Типи крайкування</vt:lpstr>
      <vt:lpstr>для впр</vt:lpstr>
      <vt:lpstr>соответствие</vt:lpstr>
      <vt:lpstr>Декори!Область_печати</vt:lpstr>
      <vt:lpstr>'Типи крайкування'!Область_печати</vt:lpstr>
      <vt:lpstr>'Фасади LF Etalon Ввод даних'!Область_печати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Долинская</dc:creator>
  <cp:lastModifiedBy>Storm</cp:lastModifiedBy>
  <cp:lastPrinted>2018-11-02T11:28:17Z</cp:lastPrinted>
  <dcterms:created xsi:type="dcterms:W3CDTF">1996-10-14T23:33:28Z</dcterms:created>
  <dcterms:modified xsi:type="dcterms:W3CDTF">2020-04-09T07:56:12Z</dcterms:modified>
</cp:coreProperties>
</file>